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ztb.icb.commerzbank.com\org\DE-O-03\CIO PUK\06 SecProcesses\OME\ShareBuyBack_Reporting\Fresenius\"/>
    </mc:Choice>
  </mc:AlternateContent>
  <xr:revisionPtr revIDLastSave="0" documentId="8_{C34AD61B-7D84-4ED7-96AB-EEEE8DB74A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actionReport" sheetId="1" r:id="rId1"/>
    <sheet name="OrderReport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2" i="2" l="1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A302" i="2"/>
  <c r="H302" i="2" s="1"/>
  <c r="G302" i="2"/>
  <c r="J302" i="2" s="1"/>
  <c r="A303" i="2"/>
  <c r="H303" i="2" s="1"/>
  <c r="G303" i="2"/>
  <c r="J303" i="2" s="1"/>
  <c r="A304" i="2"/>
  <c r="D304" i="2" s="1"/>
  <c r="G304" i="2"/>
  <c r="J304" i="2" s="1"/>
  <c r="A305" i="2"/>
  <c r="I305" i="2" s="1"/>
  <c r="G305" i="2"/>
  <c r="J305" i="2" s="1"/>
  <c r="L305" i="2"/>
  <c r="A306" i="2"/>
  <c r="F306" i="2" s="1"/>
  <c r="B306" i="2"/>
  <c r="D306" i="2"/>
  <c r="G306" i="2"/>
  <c r="J306" i="2" s="1"/>
  <c r="A307" i="2"/>
  <c r="B307" i="2" s="1"/>
  <c r="G307" i="2"/>
  <c r="J307" i="2" s="1"/>
  <c r="A308" i="2"/>
  <c r="B308" i="2"/>
  <c r="G308" i="2"/>
  <c r="J308" i="2" s="1"/>
  <c r="A309" i="2"/>
  <c r="G309" i="2"/>
  <c r="J309" i="2" s="1"/>
  <c r="A310" i="2"/>
  <c r="F310" i="2" s="1"/>
  <c r="G310" i="2"/>
  <c r="J310" i="2" s="1"/>
  <c r="A311" i="2"/>
  <c r="H311" i="2" s="1"/>
  <c r="G311" i="2"/>
  <c r="J311" i="2" s="1"/>
  <c r="A289" i="2"/>
  <c r="G289" i="2"/>
  <c r="J289" i="2" s="1"/>
  <c r="A290" i="2"/>
  <c r="G290" i="2"/>
  <c r="J290" i="2" s="1"/>
  <c r="A291" i="2"/>
  <c r="G291" i="2"/>
  <c r="J291" i="2" s="1"/>
  <c r="A292" i="2"/>
  <c r="G292" i="2"/>
  <c r="J292" i="2" s="1"/>
  <c r="A293" i="2"/>
  <c r="G293" i="2"/>
  <c r="J293" i="2" s="1"/>
  <c r="A294" i="2"/>
  <c r="B294" i="2" s="1"/>
  <c r="G294" i="2"/>
  <c r="J294" i="2" s="1"/>
  <c r="A295" i="2"/>
  <c r="I295" i="2" s="1"/>
  <c r="G295" i="2"/>
  <c r="J295" i="2" s="1"/>
  <c r="A296" i="2"/>
  <c r="E296" i="2" s="1"/>
  <c r="G296" i="2"/>
  <c r="J296" i="2" s="1"/>
  <c r="A297" i="2"/>
  <c r="G297" i="2"/>
  <c r="J297" i="2" s="1"/>
  <c r="A298" i="2"/>
  <c r="E298" i="2" s="1"/>
  <c r="G298" i="2"/>
  <c r="J298" i="2" s="1"/>
  <c r="A299" i="2"/>
  <c r="G299" i="2"/>
  <c r="J299" i="2" s="1"/>
  <c r="A300" i="2"/>
  <c r="D300" i="2"/>
  <c r="G300" i="2"/>
  <c r="J300" i="2" s="1"/>
  <c r="A301" i="2"/>
  <c r="E301" i="2" s="1"/>
  <c r="G301" i="2"/>
  <c r="J301" i="2" s="1"/>
  <c r="A270" i="2"/>
  <c r="G270" i="2"/>
  <c r="J270" i="2" s="1"/>
  <c r="A271" i="2"/>
  <c r="H271" i="2" s="1"/>
  <c r="G271" i="2"/>
  <c r="J271" i="2" s="1"/>
  <c r="A272" i="2"/>
  <c r="D272" i="2" s="1"/>
  <c r="G272" i="2"/>
  <c r="J272" i="2" s="1"/>
  <c r="A273" i="2"/>
  <c r="F273" i="2" s="1"/>
  <c r="G273" i="2"/>
  <c r="J273" i="2" s="1"/>
  <c r="H273" i="2"/>
  <c r="A274" i="2"/>
  <c r="E274" i="2"/>
  <c r="G274" i="2"/>
  <c r="J274" i="2" s="1"/>
  <c r="A275" i="2"/>
  <c r="B275" i="2" s="1"/>
  <c r="G275" i="2"/>
  <c r="J275" i="2" s="1"/>
  <c r="A276" i="2"/>
  <c r="I276" i="2" s="1"/>
  <c r="B276" i="2"/>
  <c r="D276" i="2"/>
  <c r="G276" i="2"/>
  <c r="J276" i="2" s="1"/>
  <c r="H276" i="2"/>
  <c r="K276" i="2"/>
  <c r="N276" i="2" s="1"/>
  <c r="A277" i="2"/>
  <c r="E277" i="2" s="1"/>
  <c r="G277" i="2"/>
  <c r="J277" i="2" s="1"/>
  <c r="A278" i="2"/>
  <c r="B278" i="2" s="1"/>
  <c r="G278" i="2"/>
  <c r="A279" i="2"/>
  <c r="G279" i="2"/>
  <c r="A280" i="2"/>
  <c r="D280" i="2" s="1"/>
  <c r="B280" i="2"/>
  <c r="G280" i="2"/>
  <c r="A281" i="2"/>
  <c r="D281" i="2" s="1"/>
  <c r="G281" i="2"/>
  <c r="J281" i="2" s="1"/>
  <c r="A282" i="2"/>
  <c r="E282" i="2" s="1"/>
  <c r="G282" i="2"/>
  <c r="A283" i="2"/>
  <c r="B283" i="2" s="1"/>
  <c r="G283" i="2"/>
  <c r="A284" i="2"/>
  <c r="F284" i="2"/>
  <c r="G284" i="2"/>
  <c r="L284" i="2"/>
  <c r="A285" i="2"/>
  <c r="G285" i="2"/>
  <c r="A286" i="2"/>
  <c r="G286" i="2"/>
  <c r="J286" i="2" s="1"/>
  <c r="A287" i="2"/>
  <c r="G287" i="2"/>
  <c r="J287" i="2" s="1"/>
  <c r="A288" i="2"/>
  <c r="B288" i="2"/>
  <c r="G288" i="2"/>
  <c r="J288" i="2" s="1"/>
  <c r="O286" i="1"/>
  <c r="P286" i="1"/>
  <c r="O287" i="1"/>
  <c r="P287" i="1"/>
  <c r="O288" i="1"/>
  <c r="P288" i="1"/>
  <c r="O289" i="1"/>
  <c r="P289" i="1"/>
  <c r="O290" i="1"/>
  <c r="P290" i="1"/>
  <c r="O291" i="1"/>
  <c r="P291" i="1"/>
  <c r="O292" i="1"/>
  <c r="P292" i="1"/>
  <c r="O293" i="1"/>
  <c r="P293" i="1"/>
  <c r="O294" i="1"/>
  <c r="P294" i="1"/>
  <c r="O295" i="1"/>
  <c r="P295" i="1"/>
  <c r="O296" i="1"/>
  <c r="P296" i="1"/>
  <c r="O297" i="1"/>
  <c r="P297" i="1"/>
  <c r="O298" i="1"/>
  <c r="P298" i="1"/>
  <c r="O299" i="1"/>
  <c r="P299" i="1"/>
  <c r="O300" i="1"/>
  <c r="P300" i="1"/>
  <c r="O301" i="1"/>
  <c r="P301" i="1"/>
  <c r="O302" i="1"/>
  <c r="P302" i="1"/>
  <c r="O271" i="1"/>
  <c r="P271" i="1"/>
  <c r="O272" i="1"/>
  <c r="P272" i="1"/>
  <c r="O273" i="1"/>
  <c r="P273" i="1"/>
  <c r="O274" i="1"/>
  <c r="P274" i="1"/>
  <c r="O275" i="1"/>
  <c r="P275" i="1"/>
  <c r="O276" i="1"/>
  <c r="P276" i="1"/>
  <c r="O277" i="1"/>
  <c r="P277" i="1"/>
  <c r="O278" i="1"/>
  <c r="P278" i="1"/>
  <c r="O279" i="1"/>
  <c r="P279" i="1"/>
  <c r="O280" i="1"/>
  <c r="P280" i="1"/>
  <c r="O281" i="1"/>
  <c r="P281" i="1"/>
  <c r="O282" i="1"/>
  <c r="P282" i="1"/>
  <c r="O283" i="1"/>
  <c r="P283" i="1"/>
  <c r="O284" i="1"/>
  <c r="P284" i="1"/>
  <c r="O285" i="1"/>
  <c r="P285" i="1"/>
  <c r="O12" i="1"/>
  <c r="P12" i="1"/>
  <c r="O14" i="1"/>
  <c r="P14" i="1"/>
  <c r="O16" i="1"/>
  <c r="P16" i="1"/>
  <c r="O20" i="1"/>
  <c r="P20" i="1"/>
  <c r="O24" i="1"/>
  <c r="P24" i="1"/>
  <c r="O26" i="1"/>
  <c r="P26" i="1"/>
  <c r="O28" i="1"/>
  <c r="P28" i="1"/>
  <c r="O30" i="1"/>
  <c r="P30" i="1"/>
  <c r="O33" i="1"/>
  <c r="P33" i="1"/>
  <c r="O35" i="1"/>
  <c r="P35" i="1"/>
  <c r="O38" i="1"/>
  <c r="P38" i="1"/>
  <c r="O42" i="1"/>
  <c r="P42" i="1"/>
  <c r="O44" i="1"/>
  <c r="P44" i="1"/>
  <c r="O46" i="1"/>
  <c r="P46" i="1"/>
  <c r="O47" i="1"/>
  <c r="P47" i="1"/>
  <c r="O48" i="1"/>
  <c r="P48" i="1"/>
  <c r="O49" i="1"/>
  <c r="P49" i="1"/>
  <c r="O52" i="1"/>
  <c r="P52" i="1"/>
  <c r="O54" i="1"/>
  <c r="P54" i="1"/>
  <c r="O55" i="1"/>
  <c r="P55" i="1"/>
  <c r="O56" i="1"/>
  <c r="P56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O73" i="1"/>
  <c r="P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1" i="1"/>
  <c r="P91" i="1"/>
  <c r="O92" i="1"/>
  <c r="P92" i="1"/>
  <c r="O93" i="1"/>
  <c r="P93" i="1"/>
  <c r="O94" i="1"/>
  <c r="P94" i="1"/>
  <c r="O95" i="1"/>
  <c r="P95" i="1"/>
  <c r="O96" i="1"/>
  <c r="P96" i="1"/>
  <c r="O97" i="1"/>
  <c r="P97" i="1"/>
  <c r="O98" i="1"/>
  <c r="P98" i="1"/>
  <c r="O99" i="1"/>
  <c r="P99" i="1"/>
  <c r="O100" i="1"/>
  <c r="P100" i="1"/>
  <c r="O101" i="1"/>
  <c r="P101" i="1"/>
  <c r="O102" i="1"/>
  <c r="P102" i="1"/>
  <c r="O103" i="1"/>
  <c r="P103" i="1"/>
  <c r="O104" i="1"/>
  <c r="P104" i="1"/>
  <c r="O105" i="1"/>
  <c r="P105" i="1"/>
  <c r="O106" i="1"/>
  <c r="P106" i="1"/>
  <c r="O107" i="1"/>
  <c r="P107" i="1"/>
  <c r="O108" i="1"/>
  <c r="P108" i="1"/>
  <c r="O109" i="1"/>
  <c r="P109" i="1"/>
  <c r="O110" i="1"/>
  <c r="P110" i="1"/>
  <c r="O111" i="1"/>
  <c r="P111" i="1"/>
  <c r="O112" i="1"/>
  <c r="P112" i="1"/>
  <c r="O113" i="1"/>
  <c r="P113" i="1"/>
  <c r="O114" i="1"/>
  <c r="P114" i="1"/>
  <c r="O115" i="1"/>
  <c r="P115" i="1"/>
  <c r="O116" i="1"/>
  <c r="P116" i="1"/>
  <c r="O117" i="1"/>
  <c r="P117" i="1"/>
  <c r="O118" i="1"/>
  <c r="P118" i="1"/>
  <c r="O119" i="1"/>
  <c r="P119" i="1"/>
  <c r="O120" i="1"/>
  <c r="P120" i="1"/>
  <c r="O121" i="1"/>
  <c r="P121" i="1"/>
  <c r="O122" i="1"/>
  <c r="P122" i="1"/>
  <c r="O123" i="1"/>
  <c r="P123" i="1"/>
  <c r="O124" i="1"/>
  <c r="P124" i="1"/>
  <c r="O125" i="1"/>
  <c r="P125" i="1"/>
  <c r="O126" i="1"/>
  <c r="P126" i="1"/>
  <c r="O127" i="1"/>
  <c r="P127" i="1"/>
  <c r="O128" i="1"/>
  <c r="P128" i="1"/>
  <c r="O129" i="1"/>
  <c r="P129" i="1"/>
  <c r="O130" i="1"/>
  <c r="P130" i="1"/>
  <c r="O131" i="1"/>
  <c r="P131" i="1"/>
  <c r="O132" i="1"/>
  <c r="P132" i="1"/>
  <c r="O133" i="1"/>
  <c r="P133" i="1"/>
  <c r="O134" i="1"/>
  <c r="P134" i="1"/>
  <c r="O135" i="1"/>
  <c r="P135" i="1"/>
  <c r="O136" i="1"/>
  <c r="P136" i="1"/>
  <c r="O137" i="1"/>
  <c r="P137" i="1"/>
  <c r="O138" i="1"/>
  <c r="P138" i="1"/>
  <c r="O139" i="1"/>
  <c r="P139" i="1"/>
  <c r="O140" i="1"/>
  <c r="P140" i="1"/>
  <c r="O141" i="1"/>
  <c r="P141" i="1"/>
  <c r="O142" i="1"/>
  <c r="P142" i="1"/>
  <c r="O143" i="1"/>
  <c r="P143" i="1"/>
  <c r="O144" i="1"/>
  <c r="P144" i="1"/>
  <c r="O145" i="1"/>
  <c r="P145" i="1"/>
  <c r="O146" i="1"/>
  <c r="P146" i="1"/>
  <c r="O147" i="1"/>
  <c r="P147" i="1"/>
  <c r="O148" i="1"/>
  <c r="P148" i="1"/>
  <c r="O149" i="1"/>
  <c r="P149" i="1"/>
  <c r="O150" i="1"/>
  <c r="P150" i="1"/>
  <c r="O151" i="1"/>
  <c r="P151" i="1"/>
  <c r="O152" i="1"/>
  <c r="P152" i="1"/>
  <c r="O153" i="1"/>
  <c r="P153" i="1"/>
  <c r="O154" i="1"/>
  <c r="P154" i="1"/>
  <c r="O155" i="1"/>
  <c r="P155" i="1"/>
  <c r="O156" i="1"/>
  <c r="P156" i="1"/>
  <c r="O157" i="1"/>
  <c r="P157" i="1"/>
  <c r="O158" i="1"/>
  <c r="P158" i="1"/>
  <c r="O159" i="1"/>
  <c r="P159" i="1"/>
  <c r="O160" i="1"/>
  <c r="P160" i="1"/>
  <c r="O161" i="1"/>
  <c r="P161" i="1"/>
  <c r="O162" i="1"/>
  <c r="P162" i="1"/>
  <c r="O163" i="1"/>
  <c r="P163" i="1"/>
  <c r="O164" i="1"/>
  <c r="P164" i="1"/>
  <c r="O165" i="1"/>
  <c r="P165" i="1"/>
  <c r="O166" i="1"/>
  <c r="P166" i="1"/>
  <c r="O167" i="1"/>
  <c r="P167" i="1"/>
  <c r="O168" i="1"/>
  <c r="P168" i="1"/>
  <c r="O169" i="1"/>
  <c r="P169" i="1"/>
  <c r="O170" i="1"/>
  <c r="P170" i="1"/>
  <c r="O171" i="1"/>
  <c r="P171" i="1"/>
  <c r="O172" i="1"/>
  <c r="P172" i="1"/>
  <c r="O173" i="1"/>
  <c r="P173" i="1"/>
  <c r="O174" i="1"/>
  <c r="P174" i="1"/>
  <c r="O175" i="1"/>
  <c r="P175" i="1"/>
  <c r="O176" i="1"/>
  <c r="P176" i="1"/>
  <c r="O177" i="1"/>
  <c r="P177" i="1"/>
  <c r="O178" i="1"/>
  <c r="P178" i="1"/>
  <c r="O179" i="1"/>
  <c r="P179" i="1"/>
  <c r="O180" i="1"/>
  <c r="P180" i="1"/>
  <c r="O181" i="1"/>
  <c r="P181" i="1"/>
  <c r="O182" i="1"/>
  <c r="P182" i="1"/>
  <c r="O183" i="1"/>
  <c r="P183" i="1"/>
  <c r="O184" i="1"/>
  <c r="P184" i="1"/>
  <c r="O185" i="1"/>
  <c r="P185" i="1"/>
  <c r="O186" i="1"/>
  <c r="P186" i="1"/>
  <c r="O187" i="1"/>
  <c r="P187" i="1"/>
  <c r="O188" i="1"/>
  <c r="P188" i="1"/>
  <c r="O189" i="1"/>
  <c r="P189" i="1"/>
  <c r="O190" i="1"/>
  <c r="P190" i="1"/>
  <c r="O191" i="1"/>
  <c r="P191" i="1"/>
  <c r="O192" i="1"/>
  <c r="P192" i="1"/>
  <c r="O193" i="1"/>
  <c r="P193" i="1"/>
  <c r="O194" i="1"/>
  <c r="P194" i="1"/>
  <c r="O195" i="1"/>
  <c r="P195" i="1"/>
  <c r="O196" i="1"/>
  <c r="P196" i="1"/>
  <c r="O197" i="1"/>
  <c r="P197" i="1"/>
  <c r="O198" i="1"/>
  <c r="P198" i="1"/>
  <c r="O199" i="1"/>
  <c r="P199" i="1"/>
  <c r="O200" i="1"/>
  <c r="P200" i="1"/>
  <c r="O201" i="1"/>
  <c r="P201" i="1"/>
  <c r="O202" i="1"/>
  <c r="P202" i="1"/>
  <c r="O203" i="1"/>
  <c r="P203" i="1"/>
  <c r="O204" i="1"/>
  <c r="P204" i="1"/>
  <c r="O205" i="1"/>
  <c r="P205" i="1"/>
  <c r="O206" i="1"/>
  <c r="P206" i="1"/>
  <c r="O207" i="1"/>
  <c r="P207" i="1"/>
  <c r="O208" i="1"/>
  <c r="P208" i="1"/>
  <c r="O209" i="1"/>
  <c r="P209" i="1"/>
  <c r="O210" i="1"/>
  <c r="P210" i="1"/>
  <c r="O211" i="1"/>
  <c r="P211" i="1"/>
  <c r="O212" i="1"/>
  <c r="P212" i="1"/>
  <c r="O213" i="1"/>
  <c r="P213" i="1"/>
  <c r="O214" i="1"/>
  <c r="P214" i="1"/>
  <c r="O215" i="1"/>
  <c r="P215" i="1"/>
  <c r="O216" i="1"/>
  <c r="P216" i="1"/>
  <c r="O217" i="1"/>
  <c r="P217" i="1"/>
  <c r="O218" i="1"/>
  <c r="P218" i="1"/>
  <c r="O219" i="1"/>
  <c r="P219" i="1"/>
  <c r="O220" i="1"/>
  <c r="P220" i="1"/>
  <c r="O221" i="1"/>
  <c r="P221" i="1"/>
  <c r="O222" i="1"/>
  <c r="P222" i="1"/>
  <c r="O223" i="1"/>
  <c r="P223" i="1"/>
  <c r="O224" i="1"/>
  <c r="P224" i="1"/>
  <c r="O225" i="1"/>
  <c r="P225" i="1"/>
  <c r="O226" i="1"/>
  <c r="P226" i="1"/>
  <c r="O227" i="1"/>
  <c r="P227" i="1"/>
  <c r="O228" i="1"/>
  <c r="P228" i="1"/>
  <c r="O229" i="1"/>
  <c r="P229" i="1"/>
  <c r="O230" i="1"/>
  <c r="P230" i="1"/>
  <c r="O231" i="1"/>
  <c r="P231" i="1"/>
  <c r="O232" i="1"/>
  <c r="P232" i="1"/>
  <c r="O233" i="1"/>
  <c r="P233" i="1"/>
  <c r="O234" i="1"/>
  <c r="P234" i="1"/>
  <c r="O235" i="1"/>
  <c r="P235" i="1"/>
  <c r="O236" i="1"/>
  <c r="P236" i="1"/>
  <c r="O237" i="1"/>
  <c r="P237" i="1"/>
  <c r="O238" i="1"/>
  <c r="P238" i="1"/>
  <c r="O239" i="1"/>
  <c r="P239" i="1"/>
  <c r="O240" i="1"/>
  <c r="P240" i="1"/>
  <c r="O241" i="1"/>
  <c r="P241" i="1"/>
  <c r="O242" i="1"/>
  <c r="P242" i="1"/>
  <c r="O243" i="1"/>
  <c r="P243" i="1"/>
  <c r="O244" i="1"/>
  <c r="P244" i="1"/>
  <c r="O245" i="1"/>
  <c r="P245" i="1"/>
  <c r="O246" i="1"/>
  <c r="P246" i="1"/>
  <c r="O247" i="1"/>
  <c r="P247" i="1"/>
  <c r="O248" i="1"/>
  <c r="P248" i="1"/>
  <c r="O249" i="1"/>
  <c r="P249" i="1"/>
  <c r="O250" i="1"/>
  <c r="P250" i="1"/>
  <c r="O251" i="1"/>
  <c r="P251" i="1"/>
  <c r="O252" i="1"/>
  <c r="P252" i="1"/>
  <c r="O253" i="1"/>
  <c r="P253" i="1"/>
  <c r="O254" i="1"/>
  <c r="P254" i="1"/>
  <c r="O255" i="1"/>
  <c r="P255" i="1"/>
  <c r="O256" i="1"/>
  <c r="P256" i="1"/>
  <c r="O257" i="1"/>
  <c r="P257" i="1"/>
  <c r="O258" i="1"/>
  <c r="P258" i="1"/>
  <c r="O259" i="1"/>
  <c r="P259" i="1"/>
  <c r="O260" i="1"/>
  <c r="P260" i="1"/>
  <c r="O261" i="1"/>
  <c r="P261" i="1"/>
  <c r="O262" i="1"/>
  <c r="P262" i="1"/>
  <c r="O263" i="1"/>
  <c r="P263" i="1"/>
  <c r="O264" i="1"/>
  <c r="P264" i="1"/>
  <c r="O265" i="1"/>
  <c r="P265" i="1"/>
  <c r="O266" i="1"/>
  <c r="P266" i="1"/>
  <c r="O267" i="1"/>
  <c r="P267" i="1"/>
  <c r="O268" i="1"/>
  <c r="P268" i="1"/>
  <c r="O269" i="1"/>
  <c r="P269" i="1"/>
  <c r="O270" i="1"/>
  <c r="P270" i="1"/>
  <c r="O303" i="1"/>
  <c r="P303" i="1"/>
  <c r="O305" i="1"/>
  <c r="P305" i="1"/>
  <c r="O306" i="1"/>
  <c r="P306" i="1"/>
  <c r="O307" i="1"/>
  <c r="P307" i="1"/>
  <c r="O308" i="1"/>
  <c r="P308" i="1"/>
  <c r="O309" i="1"/>
  <c r="P309" i="1"/>
  <c r="O310" i="1"/>
  <c r="P310" i="1"/>
  <c r="O311" i="1"/>
  <c r="P311" i="1"/>
  <c r="O312" i="1"/>
  <c r="P312" i="1"/>
  <c r="O313" i="1"/>
  <c r="P313" i="1"/>
  <c r="B298" i="1"/>
  <c r="F298" i="1" s="1"/>
  <c r="B299" i="1"/>
  <c r="B300" i="1"/>
  <c r="J300" i="1" s="1"/>
  <c r="B301" i="1"/>
  <c r="B302" i="1"/>
  <c r="J302" i="1" s="1"/>
  <c r="B303" i="1"/>
  <c r="N303" i="1" s="1"/>
  <c r="H303" i="1"/>
  <c r="J303" i="1"/>
  <c r="B304" i="1"/>
  <c r="F304" i="1" s="1"/>
  <c r="B305" i="1"/>
  <c r="N305" i="1" s="1"/>
  <c r="B306" i="1"/>
  <c r="F306" i="1" s="1"/>
  <c r="B307" i="1"/>
  <c r="K307" i="1" s="1"/>
  <c r="B308" i="1"/>
  <c r="C308" i="1" s="1"/>
  <c r="H308" i="1"/>
  <c r="B309" i="1"/>
  <c r="F309" i="1" s="1"/>
  <c r="B310" i="1"/>
  <c r="J310" i="1" s="1"/>
  <c r="B311" i="1"/>
  <c r="N311" i="1" s="1"/>
  <c r="B312" i="1"/>
  <c r="C312" i="1" s="1"/>
  <c r="D312" i="1" s="1"/>
  <c r="E312" i="1" s="1"/>
  <c r="F312" i="1"/>
  <c r="J312" i="1"/>
  <c r="B313" i="1"/>
  <c r="N313" i="1" s="1"/>
  <c r="B314" i="1"/>
  <c r="H314" i="1" s="1"/>
  <c r="J314" i="1"/>
  <c r="B315" i="1"/>
  <c r="J315" i="1" s="1"/>
  <c r="L315" i="1"/>
  <c r="B316" i="1"/>
  <c r="C316" i="1" s="1"/>
  <c r="B317" i="1"/>
  <c r="C317" i="1" s="1"/>
  <c r="D317" i="1" s="1"/>
  <c r="E317" i="1" s="1"/>
  <c r="B318" i="1"/>
  <c r="C318" i="1" s="1"/>
  <c r="B319" i="1"/>
  <c r="B320" i="1"/>
  <c r="L320" i="1" s="1"/>
  <c r="B321" i="1"/>
  <c r="I321" i="1" s="1"/>
  <c r="B322" i="1"/>
  <c r="F322" i="1" s="1"/>
  <c r="G322" i="1"/>
  <c r="B323" i="1"/>
  <c r="G323" i="1" s="1"/>
  <c r="F323" i="1"/>
  <c r="B324" i="1"/>
  <c r="B296" i="1"/>
  <c r="B297" i="1"/>
  <c r="B271" i="1"/>
  <c r="B272" i="1"/>
  <c r="B273" i="1"/>
  <c r="N273" i="1" s="1"/>
  <c r="B274" i="1"/>
  <c r="J274" i="1" s="1"/>
  <c r="B275" i="1"/>
  <c r="F275" i="1" s="1"/>
  <c r="B276" i="1"/>
  <c r="B277" i="1"/>
  <c r="B278" i="1"/>
  <c r="I278" i="1" s="1"/>
  <c r="B279" i="1"/>
  <c r="I279" i="1" s="1"/>
  <c r="B280" i="1"/>
  <c r="F280" i="1"/>
  <c r="B281" i="1"/>
  <c r="B282" i="1"/>
  <c r="N282" i="1" s="1"/>
  <c r="F282" i="1"/>
  <c r="B283" i="1"/>
  <c r="B284" i="1"/>
  <c r="B285" i="1"/>
  <c r="G285" i="1" s="1"/>
  <c r="B286" i="1"/>
  <c r="C286" i="1" s="1"/>
  <c r="L286" i="1"/>
  <c r="B287" i="1"/>
  <c r="F287" i="1" s="1"/>
  <c r="B288" i="1"/>
  <c r="F288" i="1" s="1"/>
  <c r="B289" i="1"/>
  <c r="C289" i="1" s="1"/>
  <c r="D289" i="1" s="1"/>
  <c r="E289" i="1" s="1"/>
  <c r="B290" i="1"/>
  <c r="B291" i="1"/>
  <c r="F291" i="1" s="1"/>
  <c r="B292" i="1"/>
  <c r="N292" i="1" s="1"/>
  <c r="B293" i="1"/>
  <c r="F293" i="1"/>
  <c r="B294" i="1"/>
  <c r="I294" i="1" s="1"/>
  <c r="B295" i="1"/>
  <c r="N295" i="1" s="1"/>
  <c r="B270" i="1"/>
  <c r="G270" i="1" s="1"/>
  <c r="B241" i="1"/>
  <c r="B242" i="1"/>
  <c r="B243" i="1"/>
  <c r="C243" i="1" s="1"/>
  <c r="B244" i="1"/>
  <c r="N244" i="1" s="1"/>
  <c r="F244" i="1"/>
  <c r="H244" i="1"/>
  <c r="B245" i="1"/>
  <c r="H245" i="1" s="1"/>
  <c r="G245" i="1"/>
  <c r="B246" i="1"/>
  <c r="C246" i="1" s="1"/>
  <c r="B247" i="1"/>
  <c r="B248" i="1"/>
  <c r="F248" i="1" s="1"/>
  <c r="B249" i="1"/>
  <c r="N249" i="1" s="1"/>
  <c r="B250" i="1"/>
  <c r="J250" i="1"/>
  <c r="B251" i="1"/>
  <c r="B252" i="1"/>
  <c r="B253" i="1"/>
  <c r="G253" i="1" s="1"/>
  <c r="I253" i="1"/>
  <c r="B254" i="1"/>
  <c r="C254" i="1" s="1"/>
  <c r="B255" i="1"/>
  <c r="N255" i="1" s="1"/>
  <c r="B256" i="1"/>
  <c r="B257" i="1"/>
  <c r="N257" i="1" s="1"/>
  <c r="B258" i="1"/>
  <c r="H258" i="1" s="1"/>
  <c r="B259" i="1"/>
  <c r="B260" i="1"/>
  <c r="B261" i="1"/>
  <c r="B262" i="1"/>
  <c r="N262" i="1" s="1"/>
  <c r="H262" i="1"/>
  <c r="B263" i="1"/>
  <c r="B264" i="1"/>
  <c r="F264" i="1" s="1"/>
  <c r="B265" i="1"/>
  <c r="C265" i="1" s="1"/>
  <c r="B266" i="1"/>
  <c r="J266" i="1" s="1"/>
  <c r="B267" i="1"/>
  <c r="B268" i="1"/>
  <c r="N268" i="1" s="1"/>
  <c r="B269" i="1"/>
  <c r="B148" i="1"/>
  <c r="N148" i="1" s="1"/>
  <c r="B149" i="1"/>
  <c r="B150" i="1"/>
  <c r="N150" i="1" s="1"/>
  <c r="B151" i="1"/>
  <c r="B152" i="1"/>
  <c r="B153" i="1"/>
  <c r="H153" i="1" s="1"/>
  <c r="B154" i="1"/>
  <c r="N154" i="1" s="1"/>
  <c r="B155" i="1"/>
  <c r="N155" i="1" s="1"/>
  <c r="B156" i="1"/>
  <c r="B157" i="1"/>
  <c r="B158" i="1"/>
  <c r="B159" i="1"/>
  <c r="B160" i="1"/>
  <c r="C160" i="1" s="1"/>
  <c r="B161" i="1"/>
  <c r="B162" i="1"/>
  <c r="N162" i="1" s="1"/>
  <c r="B163" i="1"/>
  <c r="N163" i="1" s="1"/>
  <c r="B164" i="1"/>
  <c r="B165" i="1"/>
  <c r="B166" i="1"/>
  <c r="N166" i="1" s="1"/>
  <c r="B167" i="1"/>
  <c r="N167" i="1" s="1"/>
  <c r="B168" i="1"/>
  <c r="B169" i="1"/>
  <c r="H169" i="1" s="1"/>
  <c r="B170" i="1"/>
  <c r="I170" i="1" s="1"/>
  <c r="B171" i="1"/>
  <c r="N171" i="1" s="1"/>
  <c r="B172" i="1"/>
  <c r="N172" i="1" s="1"/>
  <c r="B173" i="1"/>
  <c r="B174" i="1"/>
  <c r="N174" i="1" s="1"/>
  <c r="B175" i="1"/>
  <c r="N175" i="1" s="1"/>
  <c r="B176" i="1"/>
  <c r="C176" i="1" s="1"/>
  <c r="B177" i="1"/>
  <c r="G177" i="1" s="1"/>
  <c r="B178" i="1"/>
  <c r="I178" i="1" s="1"/>
  <c r="B179" i="1"/>
  <c r="N179" i="1" s="1"/>
  <c r="B180" i="1"/>
  <c r="B181" i="1"/>
  <c r="B182" i="1"/>
  <c r="B183" i="1"/>
  <c r="N183" i="1" s="1"/>
  <c r="B184" i="1"/>
  <c r="B185" i="1"/>
  <c r="B186" i="1"/>
  <c r="I186" i="1" s="1"/>
  <c r="B187" i="1"/>
  <c r="B188" i="1"/>
  <c r="B189" i="1"/>
  <c r="H189" i="1" s="1"/>
  <c r="B190" i="1"/>
  <c r="I190" i="1" s="1"/>
  <c r="B191" i="1"/>
  <c r="B192" i="1"/>
  <c r="N192" i="1" s="1"/>
  <c r="B193" i="1"/>
  <c r="B194" i="1"/>
  <c r="B195" i="1"/>
  <c r="F195" i="1" s="1"/>
  <c r="B196" i="1"/>
  <c r="N196" i="1" s="1"/>
  <c r="B197" i="1"/>
  <c r="H197" i="1" s="1"/>
  <c r="B198" i="1"/>
  <c r="G198" i="1" s="1"/>
  <c r="B199" i="1"/>
  <c r="B200" i="1"/>
  <c r="B201" i="1"/>
  <c r="B202" i="1"/>
  <c r="I202" i="1" s="1"/>
  <c r="B203" i="1"/>
  <c r="N203" i="1" s="1"/>
  <c r="B204" i="1"/>
  <c r="B205" i="1"/>
  <c r="N205" i="1" s="1"/>
  <c r="B206" i="1"/>
  <c r="N206" i="1" s="1"/>
  <c r="B207" i="1"/>
  <c r="C207" i="1" s="1"/>
  <c r="B208" i="1"/>
  <c r="B209" i="1"/>
  <c r="N209" i="1" s="1"/>
  <c r="B210" i="1"/>
  <c r="F210" i="1" s="1"/>
  <c r="B211" i="1"/>
  <c r="G211" i="1" s="1"/>
  <c r="B212" i="1"/>
  <c r="B213" i="1"/>
  <c r="I213" i="1" s="1"/>
  <c r="B214" i="1"/>
  <c r="N214" i="1" s="1"/>
  <c r="B215" i="1"/>
  <c r="B216" i="1"/>
  <c r="B217" i="1"/>
  <c r="N217" i="1" s="1"/>
  <c r="B218" i="1"/>
  <c r="F218" i="1" s="1"/>
  <c r="B219" i="1"/>
  <c r="G219" i="1" s="1"/>
  <c r="B220" i="1"/>
  <c r="H220" i="1" s="1"/>
  <c r="B221" i="1"/>
  <c r="I221" i="1" s="1"/>
  <c r="B222" i="1"/>
  <c r="N222" i="1" s="1"/>
  <c r="B223" i="1"/>
  <c r="B224" i="1"/>
  <c r="N224" i="1" s="1"/>
  <c r="B225" i="1"/>
  <c r="N225" i="1" s="1"/>
  <c r="J225" i="1"/>
  <c r="B226" i="1"/>
  <c r="F226" i="1" s="1"/>
  <c r="B227" i="1"/>
  <c r="H227" i="1" s="1"/>
  <c r="B228" i="1"/>
  <c r="H228" i="1" s="1"/>
  <c r="B229" i="1"/>
  <c r="B230" i="1"/>
  <c r="C230" i="1" s="1"/>
  <c r="B231" i="1"/>
  <c r="N231" i="1" s="1"/>
  <c r="B232" i="1"/>
  <c r="C232" i="1" s="1"/>
  <c r="B233" i="1"/>
  <c r="N233" i="1" s="1"/>
  <c r="B234" i="1"/>
  <c r="B235" i="1"/>
  <c r="B236" i="1"/>
  <c r="B237" i="1"/>
  <c r="B238" i="1"/>
  <c r="N238" i="1" s="1"/>
  <c r="B239" i="1"/>
  <c r="N239" i="1" s="1"/>
  <c r="B240" i="1"/>
  <c r="P3" i="1"/>
  <c r="O3" i="1"/>
  <c r="B5" i="1"/>
  <c r="B8" i="1"/>
  <c r="N8" i="1" s="1"/>
  <c r="B10" i="1"/>
  <c r="F10" i="1" s="1"/>
  <c r="B12" i="1"/>
  <c r="B14" i="1"/>
  <c r="N14" i="1" s="1"/>
  <c r="B16" i="1"/>
  <c r="B20" i="1"/>
  <c r="B24" i="1"/>
  <c r="B26" i="1"/>
  <c r="N26" i="1" s="1"/>
  <c r="B28" i="1"/>
  <c r="B30" i="1"/>
  <c r="B33" i="1"/>
  <c r="C33" i="1" s="1"/>
  <c r="B35" i="1"/>
  <c r="N35" i="1" s="1"/>
  <c r="B38" i="1"/>
  <c r="N38" i="1" s="1"/>
  <c r="B42" i="1"/>
  <c r="N42" i="1" s="1"/>
  <c r="B44" i="1"/>
  <c r="B46" i="1"/>
  <c r="B47" i="1"/>
  <c r="N47" i="1" s="1"/>
  <c r="B48" i="1"/>
  <c r="B49" i="1"/>
  <c r="N49" i="1" s="1"/>
  <c r="B52" i="1"/>
  <c r="B54" i="1"/>
  <c r="B55" i="1"/>
  <c r="C55" i="1" s="1"/>
  <c r="B56" i="1"/>
  <c r="B59" i="1"/>
  <c r="B60" i="1"/>
  <c r="B61" i="1"/>
  <c r="B62" i="1"/>
  <c r="N62" i="1" s="1"/>
  <c r="B63" i="1"/>
  <c r="N63" i="1" s="1"/>
  <c r="B64" i="1"/>
  <c r="B65" i="1"/>
  <c r="N65" i="1" s="1"/>
  <c r="B66" i="1"/>
  <c r="N66" i="1" s="1"/>
  <c r="B67" i="1"/>
  <c r="B68" i="1"/>
  <c r="B69" i="1"/>
  <c r="B70" i="1"/>
  <c r="B71" i="1"/>
  <c r="N71" i="1" s="1"/>
  <c r="B72" i="1"/>
  <c r="F72" i="1" s="1"/>
  <c r="B73" i="1"/>
  <c r="N73" i="1" s="1"/>
  <c r="B74" i="1"/>
  <c r="N74" i="1" s="1"/>
  <c r="B75" i="1"/>
  <c r="B76" i="1"/>
  <c r="B77" i="1"/>
  <c r="B78" i="1"/>
  <c r="N78" i="1" s="1"/>
  <c r="B79" i="1"/>
  <c r="N79" i="1" s="1"/>
  <c r="B80" i="1"/>
  <c r="B81" i="1"/>
  <c r="N81" i="1" s="1"/>
  <c r="B82" i="1"/>
  <c r="N82" i="1" s="1"/>
  <c r="B83" i="1"/>
  <c r="B84" i="1"/>
  <c r="B85" i="1"/>
  <c r="B86" i="1"/>
  <c r="B87" i="1"/>
  <c r="N87" i="1" s="1"/>
  <c r="B88" i="1"/>
  <c r="B89" i="1"/>
  <c r="N89" i="1" s="1"/>
  <c r="B90" i="1"/>
  <c r="N90" i="1" s="1"/>
  <c r="B91" i="1"/>
  <c r="B92" i="1"/>
  <c r="B93" i="1"/>
  <c r="B94" i="1"/>
  <c r="B95" i="1"/>
  <c r="F95" i="1" s="1"/>
  <c r="B96" i="1"/>
  <c r="B97" i="1"/>
  <c r="N97" i="1" s="1"/>
  <c r="B98" i="1"/>
  <c r="N98" i="1" s="1"/>
  <c r="B99" i="1"/>
  <c r="B100" i="1"/>
  <c r="B101" i="1"/>
  <c r="C101" i="1" s="1"/>
  <c r="B102" i="1"/>
  <c r="N102" i="1" s="1"/>
  <c r="B103" i="1"/>
  <c r="N103" i="1" s="1"/>
  <c r="B104" i="1"/>
  <c r="B105" i="1"/>
  <c r="N105" i="1" s="1"/>
  <c r="B106" i="1"/>
  <c r="N106" i="1" s="1"/>
  <c r="B107" i="1"/>
  <c r="B108" i="1"/>
  <c r="B109" i="1"/>
  <c r="B110" i="1"/>
  <c r="B111" i="1"/>
  <c r="N111" i="1" s="1"/>
  <c r="B112" i="1"/>
  <c r="B113" i="1"/>
  <c r="N113" i="1" s="1"/>
  <c r="B114" i="1"/>
  <c r="N114" i="1" s="1"/>
  <c r="B115" i="1"/>
  <c r="B116" i="1"/>
  <c r="C116" i="1" s="1"/>
  <c r="B117" i="1"/>
  <c r="B118" i="1"/>
  <c r="N118" i="1" s="1"/>
  <c r="B119" i="1"/>
  <c r="B120" i="1"/>
  <c r="F120" i="1" s="1"/>
  <c r="B121" i="1"/>
  <c r="N121" i="1" s="1"/>
  <c r="B122" i="1"/>
  <c r="N122" i="1" s="1"/>
  <c r="B123" i="1"/>
  <c r="B124" i="1"/>
  <c r="N124" i="1" s="1"/>
  <c r="B125" i="1"/>
  <c r="B126" i="1"/>
  <c r="N126" i="1" s="1"/>
  <c r="B127" i="1"/>
  <c r="N127" i="1" s="1"/>
  <c r="B128" i="1"/>
  <c r="B129" i="1"/>
  <c r="N129" i="1" s="1"/>
  <c r="B130" i="1"/>
  <c r="N130" i="1" s="1"/>
  <c r="B131" i="1"/>
  <c r="B132" i="1"/>
  <c r="B133" i="1"/>
  <c r="B134" i="1"/>
  <c r="B135" i="1"/>
  <c r="N135" i="1" s="1"/>
  <c r="B136" i="1"/>
  <c r="B137" i="1"/>
  <c r="N137" i="1" s="1"/>
  <c r="B138" i="1"/>
  <c r="N138" i="1" s="1"/>
  <c r="B139" i="1"/>
  <c r="B140" i="1"/>
  <c r="B141" i="1"/>
  <c r="B142" i="1"/>
  <c r="B143" i="1"/>
  <c r="N143" i="1" s="1"/>
  <c r="B144" i="1"/>
  <c r="C144" i="1" s="1"/>
  <c r="B145" i="1"/>
  <c r="N145" i="1" s="1"/>
  <c r="B146" i="1"/>
  <c r="N146" i="1" s="1"/>
  <c r="B147" i="1"/>
  <c r="B3" i="1"/>
  <c r="O5" i="1"/>
  <c r="P5" i="1"/>
  <c r="O8" i="1"/>
  <c r="P8" i="1"/>
  <c r="O10" i="1"/>
  <c r="P10" i="1"/>
  <c r="Q245" i="1" l="1"/>
  <c r="H279" i="1"/>
  <c r="E278" i="2"/>
  <c r="B271" i="2"/>
  <c r="D303" i="2"/>
  <c r="N189" i="1"/>
  <c r="L277" i="2"/>
  <c r="I310" i="2"/>
  <c r="C154" i="1"/>
  <c r="D154" i="1" s="1"/>
  <c r="E154" i="1" s="1"/>
  <c r="N33" i="1"/>
  <c r="D305" i="2"/>
  <c r="C126" i="1"/>
  <c r="F219" i="1"/>
  <c r="J262" i="1"/>
  <c r="G244" i="1"/>
  <c r="Q244" i="1" s="1"/>
  <c r="L314" i="1"/>
  <c r="K310" i="1"/>
  <c r="L304" i="1"/>
  <c r="N211" i="1"/>
  <c r="B277" i="2"/>
  <c r="D310" i="2"/>
  <c r="C322" i="1"/>
  <c r="D322" i="1" s="1"/>
  <c r="E322" i="1" s="1"/>
  <c r="C114" i="1"/>
  <c r="L323" i="1"/>
  <c r="I298" i="1"/>
  <c r="C113" i="1"/>
  <c r="J323" i="1"/>
  <c r="H278" i="2"/>
  <c r="K271" i="2"/>
  <c r="N271" i="2" s="1"/>
  <c r="C314" i="1"/>
  <c r="D314" i="1" s="1"/>
  <c r="E314" i="1" s="1"/>
  <c r="C98" i="1"/>
  <c r="L296" i="2"/>
  <c r="J279" i="2"/>
  <c r="J280" i="2"/>
  <c r="J285" i="2"/>
  <c r="J284" i="2"/>
  <c r="J278" i="2"/>
  <c r="J283" i="2"/>
  <c r="K309" i="1"/>
  <c r="G309" i="1"/>
  <c r="I287" i="1"/>
  <c r="K317" i="1"/>
  <c r="K298" i="2"/>
  <c r="N298" i="2" s="1"/>
  <c r="D296" i="2"/>
  <c r="E305" i="2"/>
  <c r="C310" i="1"/>
  <c r="D310" i="1" s="1"/>
  <c r="E310" i="1" s="1"/>
  <c r="C218" i="1"/>
  <c r="C78" i="1"/>
  <c r="L306" i="2"/>
  <c r="C313" i="1"/>
  <c r="D313" i="1" s="1"/>
  <c r="E313" i="1" s="1"/>
  <c r="H287" i="1"/>
  <c r="J317" i="1"/>
  <c r="I306" i="1"/>
  <c r="N221" i="1"/>
  <c r="N210" i="1"/>
  <c r="C306" i="1"/>
  <c r="D306" i="1" s="1"/>
  <c r="E306" i="1" s="1"/>
  <c r="C198" i="1"/>
  <c r="C42" i="1"/>
  <c r="C321" i="1"/>
  <c r="D321" i="1" s="1"/>
  <c r="E321" i="1" s="1"/>
  <c r="J253" i="1"/>
  <c r="H317" i="1"/>
  <c r="K310" i="2"/>
  <c r="N310" i="2" s="1"/>
  <c r="E306" i="2"/>
  <c r="C305" i="1"/>
  <c r="D305" i="1" s="1"/>
  <c r="E305" i="1" s="1"/>
  <c r="C190" i="1"/>
  <c r="B270" i="2"/>
  <c r="I270" i="2"/>
  <c r="N223" i="1"/>
  <c r="G185" i="1"/>
  <c r="F185" i="1"/>
  <c r="F267" i="1"/>
  <c r="L277" i="1"/>
  <c r="C277" i="1"/>
  <c r="D277" i="1" s="1"/>
  <c r="E277" i="1" s="1"/>
  <c r="F237" i="1"/>
  <c r="I229" i="1"/>
  <c r="N215" i="1"/>
  <c r="G247" i="1"/>
  <c r="H247" i="1"/>
  <c r="C247" i="1"/>
  <c r="N276" i="1"/>
  <c r="F296" i="1"/>
  <c r="I296" i="1"/>
  <c r="J296" i="1"/>
  <c r="I292" i="2"/>
  <c r="F292" i="2"/>
  <c r="E309" i="2"/>
  <c r="L309" i="2"/>
  <c r="B309" i="2"/>
  <c r="D309" i="2"/>
  <c r="N230" i="1"/>
  <c r="J230" i="1"/>
  <c r="N216" i="1"/>
  <c r="G293" i="1"/>
  <c r="N153" i="1"/>
  <c r="E285" i="2"/>
  <c r="B285" i="2"/>
  <c r="D285" i="2"/>
  <c r="L285" i="2"/>
  <c r="H279" i="2"/>
  <c r="B279" i="2"/>
  <c r="F279" i="2"/>
  <c r="F141" i="1"/>
  <c r="N141" i="1"/>
  <c r="N133" i="1"/>
  <c r="C133" i="1"/>
  <c r="F125" i="1"/>
  <c r="C125" i="1"/>
  <c r="N117" i="1"/>
  <c r="C117" i="1"/>
  <c r="N109" i="1"/>
  <c r="N93" i="1"/>
  <c r="N69" i="1"/>
  <c r="N5" i="1"/>
  <c r="C324" i="1"/>
  <c r="D324" i="1" s="1"/>
  <c r="E324" i="1" s="1"/>
  <c r="N201" i="1"/>
  <c r="J201" i="1"/>
  <c r="N20" i="1"/>
  <c r="H252" i="1"/>
  <c r="F302" i="1"/>
  <c r="K302" i="1"/>
  <c r="N302" i="1"/>
  <c r="L302" i="1"/>
  <c r="N147" i="1"/>
  <c r="N123" i="1"/>
  <c r="N99" i="1"/>
  <c r="N83" i="1"/>
  <c r="N59" i="1"/>
  <c r="N165" i="1"/>
  <c r="N157" i="1"/>
  <c r="N263" i="1"/>
  <c r="F251" i="1"/>
  <c r="H320" i="1"/>
  <c r="G320" i="1"/>
  <c r="J320" i="1"/>
  <c r="K320" i="1"/>
  <c r="C320" i="1"/>
  <c r="D320" i="1" s="1"/>
  <c r="E320" i="1" s="1"/>
  <c r="F301" i="1"/>
  <c r="H301" i="1"/>
  <c r="H284" i="2"/>
  <c r="B284" i="2"/>
  <c r="D284" i="2"/>
  <c r="E284" i="2"/>
  <c r="K284" i="2"/>
  <c r="N284" i="2" s="1"/>
  <c r="I300" i="2"/>
  <c r="E300" i="2"/>
  <c r="L300" i="2"/>
  <c r="H308" i="2"/>
  <c r="D308" i="2"/>
  <c r="K308" i="2"/>
  <c r="N308" i="2" s="1"/>
  <c r="C302" i="1"/>
  <c r="D302" i="1" s="1"/>
  <c r="E302" i="1" s="1"/>
  <c r="I194" i="1"/>
  <c r="N194" i="1"/>
  <c r="F293" i="2"/>
  <c r="K293" i="2"/>
  <c r="N293" i="2" s="1"/>
  <c r="F140" i="1"/>
  <c r="C140" i="1"/>
  <c r="N140" i="1"/>
  <c r="F124" i="1"/>
  <c r="F84" i="1"/>
  <c r="N84" i="1"/>
  <c r="N28" i="1"/>
  <c r="B287" i="2"/>
  <c r="D287" i="2"/>
  <c r="F287" i="2"/>
  <c r="L287" i="2"/>
  <c r="N131" i="1"/>
  <c r="N115" i="1"/>
  <c r="N91" i="1"/>
  <c r="N75" i="1"/>
  <c r="N67" i="1"/>
  <c r="H212" i="1"/>
  <c r="N204" i="1"/>
  <c r="N181" i="1"/>
  <c r="J173" i="1"/>
  <c r="N173" i="1"/>
  <c r="J149" i="1"/>
  <c r="N149" i="1"/>
  <c r="F188" i="1"/>
  <c r="G188" i="1"/>
  <c r="G180" i="1"/>
  <c r="N180" i="1"/>
  <c r="F172" i="1"/>
  <c r="N164" i="1"/>
  <c r="N156" i="1"/>
  <c r="N284" i="1"/>
  <c r="F272" i="1"/>
  <c r="J272" i="1"/>
  <c r="G319" i="1"/>
  <c r="C319" i="1"/>
  <c r="D319" i="1" s="1"/>
  <c r="E319" i="1" s="1"/>
  <c r="N271" i="1"/>
  <c r="F271" i="1"/>
  <c r="G271" i="1"/>
  <c r="H3" i="1"/>
  <c r="C3" i="1"/>
  <c r="L3" i="1" s="1"/>
  <c r="F132" i="1"/>
  <c r="C132" i="1"/>
  <c r="F108" i="1"/>
  <c r="N108" i="1"/>
  <c r="F68" i="1"/>
  <c r="N68" i="1"/>
  <c r="F52" i="1"/>
  <c r="N12" i="1"/>
  <c r="H295" i="2"/>
  <c r="K295" i="2"/>
  <c r="N295" i="2" s="1"/>
  <c r="L295" i="2"/>
  <c r="E295" i="2"/>
  <c r="F295" i="2"/>
  <c r="I302" i="2"/>
  <c r="K302" i="2"/>
  <c r="N302" i="2" s="1"/>
  <c r="E302" i="2"/>
  <c r="F302" i="2"/>
  <c r="N139" i="1"/>
  <c r="N107" i="1"/>
  <c r="H194" i="1"/>
  <c r="N187" i="1"/>
  <c r="J279" i="1"/>
  <c r="N279" i="1"/>
  <c r="F279" i="1"/>
  <c r="G279" i="1"/>
  <c r="Q279" i="1" s="1"/>
  <c r="H271" i="1"/>
  <c r="H304" i="1"/>
  <c r="G304" i="1"/>
  <c r="J304" i="1"/>
  <c r="K304" i="1"/>
  <c r="C304" i="1"/>
  <c r="D304" i="1" s="1"/>
  <c r="E304" i="1" s="1"/>
  <c r="K285" i="2"/>
  <c r="N285" i="2" s="1"/>
  <c r="K279" i="2"/>
  <c r="N279" i="2" s="1"/>
  <c r="F270" i="2"/>
  <c r="C233" i="1"/>
  <c r="D233" i="1" s="1"/>
  <c r="E233" i="1" s="1"/>
  <c r="F271" i="2"/>
  <c r="F303" i="2"/>
  <c r="C248" i="1"/>
  <c r="I303" i="1"/>
  <c r="L282" i="2"/>
  <c r="F278" i="2"/>
  <c r="L276" i="2"/>
  <c r="K272" i="2"/>
  <c r="N272" i="2" s="1"/>
  <c r="E271" i="2"/>
  <c r="L311" i="2"/>
  <c r="E310" i="2"/>
  <c r="E303" i="2"/>
  <c r="C311" i="1"/>
  <c r="D311" i="1" s="1"/>
  <c r="E311" i="1" s="1"/>
  <c r="C303" i="1"/>
  <c r="D303" i="1" s="1"/>
  <c r="E303" i="1" s="1"/>
  <c r="C231" i="1"/>
  <c r="C87" i="1"/>
  <c r="N228" i="1"/>
  <c r="B272" i="2"/>
  <c r="B311" i="2"/>
  <c r="B310" i="2"/>
  <c r="K306" i="2"/>
  <c r="N306" i="2" s="1"/>
  <c r="H305" i="2"/>
  <c r="B304" i="2"/>
  <c r="B303" i="2"/>
  <c r="C309" i="1"/>
  <c r="D309" i="1" s="1"/>
  <c r="E309" i="1" s="1"/>
  <c r="C253" i="1"/>
  <c r="C245" i="1"/>
  <c r="J322" i="1"/>
  <c r="L307" i="1"/>
  <c r="J299" i="1"/>
  <c r="C244" i="1"/>
  <c r="H322" i="1"/>
  <c r="L309" i="1"/>
  <c r="N294" i="1"/>
  <c r="K277" i="2"/>
  <c r="N277" i="2" s="1"/>
  <c r="J282" i="2" s="1"/>
  <c r="F276" i="2"/>
  <c r="L271" i="2"/>
  <c r="L310" i="2"/>
  <c r="F305" i="2"/>
  <c r="L303" i="2"/>
  <c r="C323" i="1"/>
  <c r="D323" i="1" s="1"/>
  <c r="E323" i="1" s="1"/>
  <c r="C315" i="1"/>
  <c r="D315" i="1" s="1"/>
  <c r="E315" i="1" s="1"/>
  <c r="C307" i="1"/>
  <c r="D307" i="1" s="1"/>
  <c r="E307" i="1" s="1"/>
  <c r="C227" i="1"/>
  <c r="F86" i="1"/>
  <c r="N86" i="1"/>
  <c r="J308" i="1"/>
  <c r="K308" i="1"/>
  <c r="N308" i="1"/>
  <c r="D308" i="1"/>
  <c r="E308" i="1" s="1"/>
  <c r="F101" i="1"/>
  <c r="N101" i="1"/>
  <c r="I237" i="1"/>
  <c r="N237" i="1"/>
  <c r="G230" i="1"/>
  <c r="N254" i="1"/>
  <c r="H254" i="1"/>
  <c r="G250" i="1"/>
  <c r="N250" i="1"/>
  <c r="K315" i="1"/>
  <c r="I301" i="1"/>
  <c r="N301" i="1"/>
  <c r="G301" i="1"/>
  <c r="Q301" i="1" s="1"/>
  <c r="G298" i="1"/>
  <c r="H298" i="1"/>
  <c r="N298" i="1"/>
  <c r="N219" i="1"/>
  <c r="N213" i="1"/>
  <c r="N202" i="1"/>
  <c r="N170" i="1"/>
  <c r="N132" i="1"/>
  <c r="N120" i="1"/>
  <c r="N275" i="1"/>
  <c r="F155" i="1"/>
  <c r="H242" i="1"/>
  <c r="N242" i="1"/>
  <c r="F110" i="1"/>
  <c r="N110" i="1"/>
  <c r="F54" i="1"/>
  <c r="N54" i="1"/>
  <c r="F283" i="1"/>
  <c r="N283" i="1"/>
  <c r="F85" i="1"/>
  <c r="N85" i="1"/>
  <c r="F77" i="1"/>
  <c r="N77" i="1"/>
  <c r="F61" i="1"/>
  <c r="N61" i="1"/>
  <c r="F116" i="1"/>
  <c r="N116" i="1"/>
  <c r="F100" i="1"/>
  <c r="N100" i="1"/>
  <c r="F92" i="1"/>
  <c r="N92" i="1"/>
  <c r="F76" i="1"/>
  <c r="N76" i="1"/>
  <c r="F60" i="1"/>
  <c r="N60" i="1"/>
  <c r="F44" i="1"/>
  <c r="N44" i="1"/>
  <c r="H236" i="1"/>
  <c r="N236" i="1"/>
  <c r="F230" i="1"/>
  <c r="J217" i="1"/>
  <c r="H196" i="1"/>
  <c r="G196" i="1"/>
  <c r="F184" i="1"/>
  <c r="N184" i="1"/>
  <c r="F176" i="1"/>
  <c r="N176" i="1"/>
  <c r="F168" i="1"/>
  <c r="N168" i="1"/>
  <c r="F160" i="1"/>
  <c r="D160" i="1"/>
  <c r="E160" i="1" s="1"/>
  <c r="N160" i="1"/>
  <c r="G152" i="1"/>
  <c r="N152" i="1"/>
  <c r="G261" i="1"/>
  <c r="N261" i="1"/>
  <c r="I270" i="1"/>
  <c r="N270" i="1"/>
  <c r="J270" i="1"/>
  <c r="I290" i="1"/>
  <c r="N290" i="1"/>
  <c r="J287" i="1"/>
  <c r="N287" i="1"/>
  <c r="G287" i="1"/>
  <c r="Q287" i="1" s="1"/>
  <c r="I282" i="1"/>
  <c r="G282" i="1"/>
  <c r="H282" i="1"/>
  <c r="F314" i="1"/>
  <c r="G314" i="1"/>
  <c r="K314" i="1"/>
  <c r="H312" i="1"/>
  <c r="L312" i="1"/>
  <c r="N312" i="1"/>
  <c r="G312" i="1"/>
  <c r="N227" i="1"/>
  <c r="N278" i="1"/>
  <c r="F55" i="1"/>
  <c r="N55" i="1"/>
  <c r="G269" i="1"/>
  <c r="N269" i="1"/>
  <c r="H246" i="1"/>
  <c r="N246" i="1"/>
  <c r="F134" i="1"/>
  <c r="N134" i="1"/>
  <c r="F30" i="1"/>
  <c r="N30" i="1"/>
  <c r="G241" i="1"/>
  <c r="N241" i="1"/>
  <c r="F151" i="1"/>
  <c r="N151" i="1"/>
  <c r="F260" i="1"/>
  <c r="N260" i="1"/>
  <c r="G315" i="1"/>
  <c r="F315" i="1"/>
  <c r="N300" i="1"/>
  <c r="I300" i="1"/>
  <c r="N178" i="1"/>
  <c r="F234" i="1"/>
  <c r="N234" i="1"/>
  <c r="G208" i="1"/>
  <c r="N208" i="1"/>
  <c r="J182" i="1"/>
  <c r="N182" i="1"/>
  <c r="N158" i="1"/>
  <c r="J265" i="1"/>
  <c r="N265" i="1"/>
  <c r="F259" i="1"/>
  <c r="N259" i="1"/>
  <c r="L289" i="1"/>
  <c r="N289" i="1"/>
  <c r="K289" i="1"/>
  <c r="G286" i="1"/>
  <c r="N286" i="1"/>
  <c r="J286" i="1"/>
  <c r="K286" i="1"/>
  <c r="G297" i="1"/>
  <c r="N297" i="1"/>
  <c r="L322" i="1"/>
  <c r="I322" i="1"/>
  <c r="G307" i="1"/>
  <c r="F307" i="1"/>
  <c r="N307" i="1"/>
  <c r="J307" i="1"/>
  <c r="N229" i="1"/>
  <c r="N212" i="1"/>
  <c r="N125" i="1"/>
  <c r="N52" i="1"/>
  <c r="B286" i="2"/>
  <c r="H286" i="2"/>
  <c r="I286" i="2"/>
  <c r="F286" i="2"/>
  <c r="L286" i="2"/>
  <c r="D286" i="2"/>
  <c r="E286" i="2"/>
  <c r="F119" i="1"/>
  <c r="N119" i="1"/>
  <c r="F256" i="1"/>
  <c r="N256" i="1"/>
  <c r="F142" i="1"/>
  <c r="N142" i="1"/>
  <c r="F94" i="1"/>
  <c r="N94" i="1"/>
  <c r="F70" i="1"/>
  <c r="N70" i="1"/>
  <c r="F46" i="1"/>
  <c r="N46" i="1"/>
  <c r="I191" i="1"/>
  <c r="N191" i="1"/>
  <c r="I162" i="1"/>
  <c r="N159" i="1"/>
  <c r="G306" i="1"/>
  <c r="H306" i="1"/>
  <c r="N306" i="1"/>
  <c r="L306" i="1"/>
  <c r="N195" i="1"/>
  <c r="F240" i="1"/>
  <c r="N240" i="1"/>
  <c r="F207" i="1"/>
  <c r="N207" i="1"/>
  <c r="I200" i="1"/>
  <c r="N200" i="1"/>
  <c r="G280" i="1"/>
  <c r="N280" i="1"/>
  <c r="I309" i="1"/>
  <c r="H309" i="1"/>
  <c r="Q309" i="1" s="1"/>
  <c r="N309" i="1"/>
  <c r="J309" i="1"/>
  <c r="K306" i="1"/>
  <c r="G299" i="1"/>
  <c r="N299" i="1"/>
  <c r="F299" i="1"/>
  <c r="N218" i="1"/>
  <c r="N197" i="1"/>
  <c r="N186" i="1"/>
  <c r="H198" i="1"/>
  <c r="Q198" i="1" s="1"/>
  <c r="N198" i="1"/>
  <c r="I154" i="1"/>
  <c r="F235" i="1"/>
  <c r="N235" i="1"/>
  <c r="H266" i="1"/>
  <c r="N266" i="1"/>
  <c r="H297" i="2"/>
  <c r="I297" i="2"/>
  <c r="B297" i="2"/>
  <c r="L297" i="2"/>
  <c r="E297" i="2"/>
  <c r="F297" i="2"/>
  <c r="K297" i="2"/>
  <c r="N297" i="2" s="1"/>
  <c r="D297" i="2"/>
  <c r="F144" i="1"/>
  <c r="N144" i="1"/>
  <c r="F136" i="1"/>
  <c r="N136" i="1"/>
  <c r="F128" i="1"/>
  <c r="N128" i="1"/>
  <c r="F112" i="1"/>
  <c r="N112" i="1"/>
  <c r="F104" i="1"/>
  <c r="N104" i="1"/>
  <c r="F96" i="1"/>
  <c r="N96" i="1"/>
  <c r="F88" i="1"/>
  <c r="N88" i="1"/>
  <c r="F80" i="1"/>
  <c r="N80" i="1"/>
  <c r="F64" i="1"/>
  <c r="N64" i="1"/>
  <c r="F56" i="1"/>
  <c r="N56" i="1"/>
  <c r="F48" i="1"/>
  <c r="N48" i="1"/>
  <c r="F24" i="1"/>
  <c r="N24" i="1"/>
  <c r="F16" i="1"/>
  <c r="N16" i="1"/>
  <c r="F232" i="1"/>
  <c r="N232" i="1"/>
  <c r="H199" i="1"/>
  <c r="N199" i="1"/>
  <c r="G193" i="1"/>
  <c r="N193" i="1"/>
  <c r="J186" i="1"/>
  <c r="F252" i="1"/>
  <c r="N252" i="1"/>
  <c r="J247" i="1"/>
  <c r="I247" i="1"/>
  <c r="N247" i="1"/>
  <c r="F247" i="1"/>
  <c r="F243" i="1"/>
  <c r="N243" i="1"/>
  <c r="H285" i="1"/>
  <c r="Q285" i="1" s="1"/>
  <c r="N285" i="1"/>
  <c r="F285" i="1"/>
  <c r="K322" i="1"/>
  <c r="I317" i="1"/>
  <c r="F317" i="1"/>
  <c r="G317" i="1"/>
  <c r="L317" i="1"/>
  <c r="I314" i="1"/>
  <c r="K312" i="1"/>
  <c r="L310" i="1"/>
  <c r="N310" i="1"/>
  <c r="I308" i="1"/>
  <c r="J306" i="1"/>
  <c r="J301" i="1"/>
  <c r="J298" i="1"/>
  <c r="N226" i="1"/>
  <c r="N220" i="1"/>
  <c r="N188" i="1"/>
  <c r="N95" i="1"/>
  <c r="N72" i="1"/>
  <c r="N291" i="1"/>
  <c r="H161" i="1"/>
  <c r="J281" i="1"/>
  <c r="N281" i="1"/>
  <c r="F274" i="1"/>
  <c r="N274" i="1"/>
  <c r="K323" i="1"/>
  <c r="F320" i="1"/>
  <c r="N267" i="1"/>
  <c r="N253" i="1"/>
  <c r="N251" i="1"/>
  <c r="N245" i="1"/>
  <c r="N190" i="1"/>
  <c r="N296" i="1"/>
  <c r="H281" i="2"/>
  <c r="I281" i="2"/>
  <c r="B281" i="2"/>
  <c r="L281" i="2"/>
  <c r="E281" i="2"/>
  <c r="F281" i="2"/>
  <c r="K281" i="2"/>
  <c r="N281" i="2" s="1"/>
  <c r="N185" i="1"/>
  <c r="N169" i="1"/>
  <c r="H290" i="2"/>
  <c r="B290" i="2"/>
  <c r="D290" i="2"/>
  <c r="E290" i="2"/>
  <c r="F290" i="2"/>
  <c r="K290" i="2"/>
  <c r="N290" i="2" s="1"/>
  <c r="L290" i="2"/>
  <c r="D299" i="2"/>
  <c r="B299" i="2"/>
  <c r="K299" i="2"/>
  <c r="N299" i="2" s="1"/>
  <c r="J165" i="1"/>
  <c r="J157" i="1"/>
  <c r="F253" i="1"/>
  <c r="H293" i="1"/>
  <c r="N293" i="1"/>
  <c r="G288" i="1"/>
  <c r="N288" i="1"/>
  <c r="H277" i="1"/>
  <c r="N277" i="1"/>
  <c r="G272" i="1"/>
  <c r="N272" i="1"/>
  <c r="N264" i="1"/>
  <c r="N258" i="1"/>
  <c r="N248" i="1"/>
  <c r="F301" i="2"/>
  <c r="B301" i="2"/>
  <c r="D301" i="2"/>
  <c r="L301" i="2"/>
  <c r="K301" i="2"/>
  <c r="N301" i="2" s="1"/>
  <c r="F164" i="1"/>
  <c r="J156" i="1"/>
  <c r="N177" i="1"/>
  <c r="N161" i="1"/>
  <c r="F274" i="2"/>
  <c r="B274" i="2"/>
  <c r="D274" i="2"/>
  <c r="L274" i="2"/>
  <c r="D289" i="2"/>
  <c r="B289" i="2"/>
  <c r="E289" i="2"/>
  <c r="F289" i="2"/>
  <c r="H289" i="2"/>
  <c r="I289" i="2"/>
  <c r="K289" i="2"/>
  <c r="N289" i="2" s="1"/>
  <c r="H287" i="2"/>
  <c r="K287" i="2"/>
  <c r="N287" i="2" s="1"/>
  <c r="E287" i="2"/>
  <c r="H298" i="2"/>
  <c r="F298" i="2"/>
  <c r="L298" i="2"/>
  <c r="B298" i="2"/>
  <c r="D298" i="2"/>
  <c r="F282" i="2"/>
  <c r="K282" i="2"/>
  <c r="N282" i="2" s="1"/>
  <c r="B282" i="2"/>
  <c r="D282" i="2"/>
  <c r="B273" i="2"/>
  <c r="D273" i="2"/>
  <c r="E273" i="2"/>
  <c r="I273" i="2"/>
  <c r="L273" i="2"/>
  <c r="D291" i="2"/>
  <c r="B291" i="2"/>
  <c r="K291" i="2"/>
  <c r="N291" i="2" s="1"/>
  <c r="D288" i="2"/>
  <c r="K288" i="2"/>
  <c r="N288" i="2" s="1"/>
  <c r="K274" i="2"/>
  <c r="N274" i="2" s="1"/>
  <c r="L279" i="2"/>
  <c r="I278" i="2"/>
  <c r="D271" i="2"/>
  <c r="H300" i="2"/>
  <c r="B296" i="2"/>
  <c r="D295" i="2"/>
  <c r="E293" i="2"/>
  <c r="E292" i="2"/>
  <c r="K311" i="2"/>
  <c r="N311" i="2" s="1"/>
  <c r="B295" i="2"/>
  <c r="D293" i="2"/>
  <c r="D292" i="2"/>
  <c r="L308" i="2"/>
  <c r="D277" i="2"/>
  <c r="E276" i="2"/>
  <c r="F300" i="2"/>
  <c r="B293" i="2"/>
  <c r="D302" i="2"/>
  <c r="F311" i="2"/>
  <c r="H310" i="2"/>
  <c r="K309" i="2"/>
  <c r="N309" i="2" s="1"/>
  <c r="B305" i="2"/>
  <c r="K303" i="2"/>
  <c r="N303" i="2" s="1"/>
  <c r="L302" i="2"/>
  <c r="B302" i="2"/>
  <c r="K280" i="2"/>
  <c r="N280" i="2" s="1"/>
  <c r="E279" i="2"/>
  <c r="H270" i="2"/>
  <c r="L292" i="2"/>
  <c r="E311" i="2"/>
  <c r="F308" i="2"/>
  <c r="D279" i="2"/>
  <c r="K296" i="2"/>
  <c r="N296" i="2" s="1"/>
  <c r="L293" i="2"/>
  <c r="H292" i="2"/>
  <c r="D311" i="2"/>
  <c r="E308" i="2"/>
  <c r="K305" i="2"/>
  <c r="N305" i="2" s="1"/>
  <c r="K304" i="2"/>
  <c r="N304" i="2" s="1"/>
  <c r="I307" i="2"/>
  <c r="F307" i="2"/>
  <c r="I311" i="2"/>
  <c r="H306" i="2"/>
  <c r="F304" i="2"/>
  <c r="I303" i="2"/>
  <c r="F309" i="2"/>
  <c r="I308" i="2"/>
  <c r="L307" i="2"/>
  <c r="D307" i="2"/>
  <c r="E304" i="2"/>
  <c r="H307" i="2"/>
  <c r="I304" i="2"/>
  <c r="I309" i="2"/>
  <c r="H304" i="2"/>
  <c r="H309" i="2"/>
  <c r="I306" i="2"/>
  <c r="E307" i="2"/>
  <c r="K307" i="2"/>
  <c r="N307" i="2" s="1"/>
  <c r="L304" i="2"/>
  <c r="I294" i="2"/>
  <c r="I299" i="2"/>
  <c r="I291" i="2"/>
  <c r="H299" i="2"/>
  <c r="H291" i="2"/>
  <c r="I301" i="2"/>
  <c r="H296" i="2"/>
  <c r="F294" i="2"/>
  <c r="I293" i="2"/>
  <c r="H301" i="2"/>
  <c r="K300" i="2"/>
  <c r="N300" i="2" s="1"/>
  <c r="B300" i="2"/>
  <c r="F299" i="2"/>
  <c r="I298" i="2"/>
  <c r="E294" i="2"/>
  <c r="H293" i="2"/>
  <c r="K292" i="2"/>
  <c r="N292" i="2" s="1"/>
  <c r="B292" i="2"/>
  <c r="F291" i="2"/>
  <c r="I290" i="2"/>
  <c r="L289" i="2"/>
  <c r="H294" i="2"/>
  <c r="E299" i="2"/>
  <c r="F296" i="2"/>
  <c r="L294" i="2"/>
  <c r="D294" i="2"/>
  <c r="E291" i="2"/>
  <c r="I296" i="2"/>
  <c r="L299" i="2"/>
  <c r="K294" i="2"/>
  <c r="N294" i="2" s="1"/>
  <c r="L291" i="2"/>
  <c r="I283" i="2"/>
  <c r="I275" i="2"/>
  <c r="I288" i="2"/>
  <c r="H283" i="2"/>
  <c r="H275" i="2"/>
  <c r="I285" i="2"/>
  <c r="I277" i="2"/>
  <c r="H272" i="2"/>
  <c r="H285" i="2"/>
  <c r="F283" i="2"/>
  <c r="I282" i="2"/>
  <c r="H277" i="2"/>
  <c r="F275" i="2"/>
  <c r="I274" i="2"/>
  <c r="E270" i="2"/>
  <c r="I280" i="2"/>
  <c r="I272" i="2"/>
  <c r="H288" i="2"/>
  <c r="H280" i="2"/>
  <c r="F288" i="2"/>
  <c r="I287" i="2"/>
  <c r="E283" i="2"/>
  <c r="H282" i="2"/>
  <c r="F280" i="2"/>
  <c r="I279" i="2"/>
  <c r="L278" i="2"/>
  <c r="D278" i="2"/>
  <c r="E275" i="2"/>
  <c r="H274" i="2"/>
  <c r="K273" i="2"/>
  <c r="N273" i="2" s="1"/>
  <c r="F272" i="2"/>
  <c r="I271" i="2"/>
  <c r="L270" i="2"/>
  <c r="D270" i="2"/>
  <c r="E288" i="2"/>
  <c r="K286" i="2"/>
  <c r="N286" i="2" s="1"/>
  <c r="F285" i="2"/>
  <c r="I284" i="2"/>
  <c r="L283" i="2"/>
  <c r="D283" i="2"/>
  <c r="E280" i="2"/>
  <c r="K278" i="2"/>
  <c r="N278" i="2" s="1"/>
  <c r="F277" i="2"/>
  <c r="L275" i="2"/>
  <c r="D275" i="2"/>
  <c r="E272" i="2"/>
  <c r="K270" i="2"/>
  <c r="N270" i="2" s="1"/>
  <c r="L288" i="2"/>
  <c r="K283" i="2"/>
  <c r="N283" i="2" s="1"/>
  <c r="L280" i="2"/>
  <c r="K275" i="2"/>
  <c r="N275" i="2" s="1"/>
  <c r="L272" i="2"/>
  <c r="F318" i="1"/>
  <c r="G318" i="1"/>
  <c r="H318" i="1"/>
  <c r="I318" i="1"/>
  <c r="L316" i="1"/>
  <c r="F316" i="1"/>
  <c r="G316" i="1"/>
  <c r="K311" i="1"/>
  <c r="L311" i="1"/>
  <c r="F311" i="1"/>
  <c r="L324" i="1"/>
  <c r="F324" i="1"/>
  <c r="G324" i="1"/>
  <c r="K319" i="1"/>
  <c r="L319" i="1"/>
  <c r="F319" i="1"/>
  <c r="F305" i="1"/>
  <c r="G305" i="1"/>
  <c r="H305" i="1"/>
  <c r="L318" i="1"/>
  <c r="F313" i="1"/>
  <c r="G313" i="1"/>
  <c r="H313" i="1"/>
  <c r="F321" i="1"/>
  <c r="G321" i="1"/>
  <c r="H321" i="1"/>
  <c r="K318" i="1"/>
  <c r="K316" i="1"/>
  <c r="L305" i="1"/>
  <c r="K324" i="1"/>
  <c r="J318" i="1"/>
  <c r="J316" i="1"/>
  <c r="L313" i="1"/>
  <c r="J311" i="1"/>
  <c r="K305" i="1"/>
  <c r="F300" i="1"/>
  <c r="G300" i="1"/>
  <c r="H300" i="1"/>
  <c r="J324" i="1"/>
  <c r="L321" i="1"/>
  <c r="J319" i="1"/>
  <c r="I316" i="1"/>
  <c r="K313" i="1"/>
  <c r="I311" i="1"/>
  <c r="J305" i="1"/>
  <c r="I324" i="1"/>
  <c r="K321" i="1"/>
  <c r="I319" i="1"/>
  <c r="H316" i="1"/>
  <c r="J313" i="1"/>
  <c r="H311" i="1"/>
  <c r="I305" i="1"/>
  <c r="K303" i="1"/>
  <c r="L303" i="1"/>
  <c r="F303" i="1"/>
  <c r="G303" i="1"/>
  <c r="Q303" i="1" s="1"/>
  <c r="H324" i="1"/>
  <c r="J321" i="1"/>
  <c r="H319" i="1"/>
  <c r="D318" i="1"/>
  <c r="E318" i="1" s="1"/>
  <c r="D316" i="1"/>
  <c r="E316" i="1" s="1"/>
  <c r="I313" i="1"/>
  <c r="G311" i="1"/>
  <c r="F310" i="1"/>
  <c r="G310" i="1"/>
  <c r="H310" i="1"/>
  <c r="I310" i="1"/>
  <c r="L308" i="1"/>
  <c r="F308" i="1"/>
  <c r="G308" i="1"/>
  <c r="Q308" i="1" s="1"/>
  <c r="I302" i="1"/>
  <c r="I323" i="1"/>
  <c r="I315" i="1"/>
  <c r="I307" i="1"/>
  <c r="H302" i="1"/>
  <c r="I299" i="1"/>
  <c r="H323" i="1"/>
  <c r="I320" i="1"/>
  <c r="H315" i="1"/>
  <c r="I312" i="1"/>
  <c r="H307" i="1"/>
  <c r="I304" i="1"/>
  <c r="G302" i="1"/>
  <c r="H299" i="1"/>
  <c r="H295" i="1"/>
  <c r="J295" i="1"/>
  <c r="I295" i="1"/>
  <c r="N10" i="1"/>
  <c r="J255" i="1"/>
  <c r="G295" i="1"/>
  <c r="K277" i="1"/>
  <c r="H218" i="1"/>
  <c r="F196" i="1"/>
  <c r="I255" i="1"/>
  <c r="F295" i="1"/>
  <c r="J290" i="1"/>
  <c r="D286" i="1"/>
  <c r="E286" i="1" s="1"/>
  <c r="J277" i="1"/>
  <c r="I274" i="1"/>
  <c r="J297" i="1"/>
  <c r="H296" i="1"/>
  <c r="I259" i="1"/>
  <c r="H255" i="1"/>
  <c r="I249" i="1"/>
  <c r="H290" i="1"/>
  <c r="G277" i="1"/>
  <c r="J275" i="1"/>
  <c r="H274" i="1"/>
  <c r="F297" i="1"/>
  <c r="G296" i="1"/>
  <c r="J169" i="1"/>
  <c r="H259" i="1"/>
  <c r="G255" i="1"/>
  <c r="G249" i="1"/>
  <c r="J246" i="1"/>
  <c r="J293" i="1"/>
  <c r="G290" i="1"/>
  <c r="J282" i="1"/>
  <c r="J278" i="1"/>
  <c r="F277" i="1"/>
  <c r="G274" i="1"/>
  <c r="J271" i="1"/>
  <c r="J197" i="1"/>
  <c r="F169" i="1"/>
  <c r="F255" i="1"/>
  <c r="I252" i="1"/>
  <c r="F290" i="1"/>
  <c r="I271" i="1"/>
  <c r="I297" i="1"/>
  <c r="H297" i="1"/>
  <c r="J276" i="1"/>
  <c r="I292" i="1"/>
  <c r="I284" i="1"/>
  <c r="J273" i="1"/>
  <c r="H292" i="1"/>
  <c r="I289" i="1"/>
  <c r="H284" i="1"/>
  <c r="H276" i="1"/>
  <c r="I273" i="1"/>
  <c r="H289" i="1"/>
  <c r="G284" i="1"/>
  <c r="J283" i="1"/>
  <c r="H281" i="1"/>
  <c r="G276" i="1"/>
  <c r="H294" i="1"/>
  <c r="F292" i="1"/>
  <c r="H286" i="1"/>
  <c r="F284" i="1"/>
  <c r="I283" i="1"/>
  <c r="G281" i="1"/>
  <c r="J280" i="1"/>
  <c r="H278" i="1"/>
  <c r="F276" i="1"/>
  <c r="I275" i="1"/>
  <c r="G273" i="1"/>
  <c r="G294" i="1"/>
  <c r="H291" i="1"/>
  <c r="F289" i="1"/>
  <c r="F281" i="1"/>
  <c r="I280" i="1"/>
  <c r="G278" i="1"/>
  <c r="H275" i="1"/>
  <c r="I272" i="1"/>
  <c r="F294" i="1"/>
  <c r="I293" i="1"/>
  <c r="G291" i="1"/>
  <c r="H288" i="1"/>
  <c r="F286" i="1"/>
  <c r="I285" i="1"/>
  <c r="G283" i="1"/>
  <c r="H280" i="1"/>
  <c r="F278" i="1"/>
  <c r="I277" i="1"/>
  <c r="G275" i="1"/>
  <c r="H272" i="1"/>
  <c r="J292" i="1"/>
  <c r="J284" i="1"/>
  <c r="J289" i="1"/>
  <c r="I276" i="1"/>
  <c r="J294" i="1"/>
  <c r="I281" i="1"/>
  <c r="G292" i="1"/>
  <c r="J291" i="1"/>
  <c r="I286" i="1"/>
  <c r="H273" i="1"/>
  <c r="I291" i="1"/>
  <c r="G289" i="1"/>
  <c r="J288" i="1"/>
  <c r="I288" i="1"/>
  <c r="J285" i="1"/>
  <c r="H283" i="1"/>
  <c r="F273" i="1"/>
  <c r="G265" i="1"/>
  <c r="J260" i="1"/>
  <c r="J257" i="1"/>
  <c r="J222" i="1"/>
  <c r="J220" i="1"/>
  <c r="J269" i="1"/>
  <c r="I260" i="1"/>
  <c r="F222" i="1"/>
  <c r="G213" i="1"/>
  <c r="I196" i="1"/>
  <c r="F269" i="1"/>
  <c r="G260" i="1"/>
  <c r="G251" i="1"/>
  <c r="I245" i="1"/>
  <c r="J242" i="1"/>
  <c r="H270" i="1"/>
  <c r="Q270" i="1" s="1"/>
  <c r="F270" i="1"/>
  <c r="G194" i="1"/>
  <c r="Q194" i="1" s="1"/>
  <c r="J267" i="1"/>
  <c r="G266" i="1"/>
  <c r="J263" i="1"/>
  <c r="G259" i="1"/>
  <c r="I257" i="1"/>
  <c r="G252" i="1"/>
  <c r="Q252" i="1" s="1"/>
  <c r="F245" i="1"/>
  <c r="G242" i="1"/>
  <c r="H234" i="1"/>
  <c r="F194" i="1"/>
  <c r="J159" i="1"/>
  <c r="J268" i="1"/>
  <c r="I267" i="1"/>
  <c r="F266" i="1"/>
  <c r="I263" i="1"/>
  <c r="H260" i="1"/>
  <c r="G257" i="1"/>
  <c r="F242" i="1"/>
  <c r="I268" i="1"/>
  <c r="H267" i="1"/>
  <c r="H263" i="1"/>
  <c r="J261" i="1"/>
  <c r="J243" i="1"/>
  <c r="J196" i="1"/>
  <c r="I189" i="1"/>
  <c r="H268" i="1"/>
  <c r="G267" i="1"/>
  <c r="G263" i="1"/>
  <c r="I261" i="1"/>
  <c r="J258" i="1"/>
  <c r="J256" i="1"/>
  <c r="F250" i="1"/>
  <c r="J244" i="1"/>
  <c r="I243" i="1"/>
  <c r="J241" i="1"/>
  <c r="H180" i="1"/>
  <c r="G268" i="1"/>
  <c r="F263" i="1"/>
  <c r="F261" i="1"/>
  <c r="G258" i="1"/>
  <c r="Q258" i="1" s="1"/>
  <c r="J251" i="1"/>
  <c r="I244" i="1"/>
  <c r="G243" i="1"/>
  <c r="G227" i="1"/>
  <c r="Q227" i="1" s="1"/>
  <c r="J237" i="1"/>
  <c r="L233" i="1"/>
  <c r="F227" i="1"/>
  <c r="F193" i="1"/>
  <c r="I269" i="1"/>
  <c r="F268" i="1"/>
  <c r="J259" i="1"/>
  <c r="F258" i="1"/>
  <c r="J254" i="1"/>
  <c r="J252" i="1"/>
  <c r="I251" i="1"/>
  <c r="J249" i="1"/>
  <c r="J245" i="1"/>
  <c r="I241" i="1"/>
  <c r="I265" i="1"/>
  <c r="H265" i="1"/>
  <c r="I262" i="1"/>
  <c r="H257" i="1"/>
  <c r="I254" i="1"/>
  <c r="H249" i="1"/>
  <c r="I246" i="1"/>
  <c r="H241" i="1"/>
  <c r="F265" i="1"/>
  <c r="I264" i="1"/>
  <c r="G262" i="1"/>
  <c r="Q262" i="1" s="1"/>
  <c r="F257" i="1"/>
  <c r="I256" i="1"/>
  <c r="G254" i="1"/>
  <c r="H251" i="1"/>
  <c r="F249" i="1"/>
  <c r="I248" i="1"/>
  <c r="G246" i="1"/>
  <c r="H243" i="1"/>
  <c r="F241" i="1"/>
  <c r="J248" i="1"/>
  <c r="F262" i="1"/>
  <c r="H256" i="1"/>
  <c r="F254" i="1"/>
  <c r="H248" i="1"/>
  <c r="F246" i="1"/>
  <c r="J264" i="1"/>
  <c r="H269" i="1"/>
  <c r="I266" i="1"/>
  <c r="G264" i="1"/>
  <c r="H261" i="1"/>
  <c r="I258" i="1"/>
  <c r="G256" i="1"/>
  <c r="H253" i="1"/>
  <c r="Q253" i="1" s="1"/>
  <c r="I250" i="1"/>
  <c r="G248" i="1"/>
  <c r="I242" i="1"/>
  <c r="H264" i="1"/>
  <c r="H250" i="1"/>
  <c r="H186" i="1"/>
  <c r="I240" i="1"/>
  <c r="H237" i="1"/>
  <c r="J236" i="1"/>
  <c r="I230" i="1"/>
  <c r="J226" i="1"/>
  <c r="F213" i="1"/>
  <c r="H204" i="1"/>
  <c r="G197" i="1"/>
  <c r="Q197" i="1" s="1"/>
  <c r="G186" i="1"/>
  <c r="G178" i="1"/>
  <c r="J177" i="1"/>
  <c r="F238" i="1"/>
  <c r="G237" i="1"/>
  <c r="G236" i="1"/>
  <c r="H230" i="1"/>
  <c r="H226" i="1"/>
  <c r="J218" i="1"/>
  <c r="I211" i="1"/>
  <c r="J210" i="1"/>
  <c r="G204" i="1"/>
  <c r="H202" i="1"/>
  <c r="F197" i="1"/>
  <c r="F186" i="1"/>
  <c r="J185" i="1"/>
  <c r="F178" i="1"/>
  <c r="F177" i="1"/>
  <c r="J168" i="1"/>
  <c r="J166" i="1"/>
  <c r="J164" i="1"/>
  <c r="J163" i="1"/>
  <c r="J154" i="1"/>
  <c r="H211" i="1"/>
  <c r="Q211" i="1" s="1"/>
  <c r="G202" i="1"/>
  <c r="J195" i="1"/>
  <c r="J188" i="1"/>
  <c r="J175" i="1"/>
  <c r="H164" i="1"/>
  <c r="I163" i="1"/>
  <c r="H154" i="1"/>
  <c r="H195" i="1"/>
  <c r="G164" i="1"/>
  <c r="H163" i="1"/>
  <c r="I156" i="1"/>
  <c r="G154" i="1"/>
  <c r="J228" i="1"/>
  <c r="I222" i="1"/>
  <c r="G212" i="1"/>
  <c r="J194" i="1"/>
  <c r="G170" i="1"/>
  <c r="G163" i="1"/>
  <c r="Q163" i="1" s="1"/>
  <c r="H162" i="1"/>
  <c r="H156" i="1"/>
  <c r="F154" i="1"/>
  <c r="G153" i="1"/>
  <c r="Q153" i="1" s="1"/>
  <c r="J232" i="1"/>
  <c r="G228" i="1"/>
  <c r="Q228" i="1" s="1"/>
  <c r="H222" i="1"/>
  <c r="F170" i="1"/>
  <c r="F163" i="1"/>
  <c r="G156" i="1"/>
  <c r="Q156" i="1" s="1"/>
  <c r="J214" i="1"/>
  <c r="F211" i="1"/>
  <c r="J209" i="1"/>
  <c r="F204" i="1"/>
  <c r="I203" i="1"/>
  <c r="F202" i="1"/>
  <c r="F201" i="1"/>
  <c r="J190" i="1"/>
  <c r="I187" i="1"/>
  <c r="F180" i="1"/>
  <c r="J179" i="1"/>
  <c r="H171" i="1"/>
  <c r="G169" i="1"/>
  <c r="Q169" i="1" s="1"/>
  <c r="J162" i="1"/>
  <c r="J153" i="1"/>
  <c r="J235" i="1"/>
  <c r="J229" i="1"/>
  <c r="I214" i="1"/>
  <c r="H203" i="1"/>
  <c r="H187" i="1"/>
  <c r="I179" i="1"/>
  <c r="G171" i="1"/>
  <c r="Q171" i="1" s="1"/>
  <c r="J203" i="1"/>
  <c r="J238" i="1"/>
  <c r="I235" i="1"/>
  <c r="I232" i="1"/>
  <c r="H229" i="1"/>
  <c r="G222" i="1"/>
  <c r="J221" i="1"/>
  <c r="H214" i="1"/>
  <c r="H210" i="1"/>
  <c r="J207" i="1"/>
  <c r="G203" i="1"/>
  <c r="I195" i="1"/>
  <c r="J193" i="1"/>
  <c r="G187" i="1"/>
  <c r="Q187" i="1" s="1"/>
  <c r="J184" i="1"/>
  <c r="H179" i="1"/>
  <c r="J176" i="1"/>
  <c r="J172" i="1"/>
  <c r="F171" i="1"/>
  <c r="J167" i="1"/>
  <c r="G162" i="1"/>
  <c r="F156" i="1"/>
  <c r="J155" i="1"/>
  <c r="F153" i="1"/>
  <c r="I238" i="1"/>
  <c r="H235" i="1"/>
  <c r="G229" i="1"/>
  <c r="J227" i="1"/>
  <c r="J224" i="1"/>
  <c r="H221" i="1"/>
  <c r="J219" i="1"/>
  <c r="J216" i="1"/>
  <c r="G214" i="1"/>
  <c r="I207" i="1"/>
  <c r="F203" i="1"/>
  <c r="F187" i="1"/>
  <c r="J183" i="1"/>
  <c r="G179" i="1"/>
  <c r="I172" i="1"/>
  <c r="F162" i="1"/>
  <c r="J161" i="1"/>
  <c r="I155" i="1"/>
  <c r="J152" i="1"/>
  <c r="J150" i="1"/>
  <c r="J148" i="1"/>
  <c r="J239" i="1"/>
  <c r="H238" i="1"/>
  <c r="G235" i="1"/>
  <c r="J233" i="1"/>
  <c r="F229" i="1"/>
  <c r="I227" i="1"/>
  <c r="I224" i="1"/>
  <c r="G221" i="1"/>
  <c r="G220" i="1"/>
  <c r="Q220" i="1" s="1"/>
  <c r="I219" i="1"/>
  <c r="I216" i="1"/>
  <c r="F214" i="1"/>
  <c r="J213" i="1"/>
  <c r="H207" i="1"/>
  <c r="I206" i="1"/>
  <c r="J198" i="1"/>
  <c r="I197" i="1"/>
  <c r="G195" i="1"/>
  <c r="Q195" i="1" s="1"/>
  <c r="I188" i="1"/>
  <c r="J180" i="1"/>
  <c r="F179" i="1"/>
  <c r="J178" i="1"/>
  <c r="I173" i="1"/>
  <c r="H172" i="1"/>
  <c r="J170" i="1"/>
  <c r="I164" i="1"/>
  <c r="G161" i="1"/>
  <c r="H155" i="1"/>
  <c r="F152" i="1"/>
  <c r="J151" i="1"/>
  <c r="I148" i="1"/>
  <c r="J171" i="1"/>
  <c r="J187" i="1"/>
  <c r="I171" i="1"/>
  <c r="J240" i="1"/>
  <c r="G238" i="1"/>
  <c r="J234" i="1"/>
  <c r="F224" i="1"/>
  <c r="F221" i="1"/>
  <c r="H219" i="1"/>
  <c r="Q219" i="1" s="1"/>
  <c r="F216" i="1"/>
  <c r="H213" i="1"/>
  <c r="J212" i="1"/>
  <c r="J211" i="1"/>
  <c r="G207" i="1"/>
  <c r="F206" i="1"/>
  <c r="J202" i="1"/>
  <c r="I198" i="1"/>
  <c r="H188" i="1"/>
  <c r="I180" i="1"/>
  <c r="H178" i="1"/>
  <c r="G172" i="1"/>
  <c r="H170" i="1"/>
  <c r="F161" i="1"/>
  <c r="J160" i="1"/>
  <c r="J158" i="1"/>
  <c r="G155" i="1"/>
  <c r="I239" i="1"/>
  <c r="F236" i="1"/>
  <c r="K233" i="1"/>
  <c r="I231" i="1"/>
  <c r="F228" i="1"/>
  <c r="I223" i="1"/>
  <c r="F220" i="1"/>
  <c r="I215" i="1"/>
  <c r="F212" i="1"/>
  <c r="J208" i="1"/>
  <c r="J205" i="1"/>
  <c r="F174" i="1"/>
  <c r="G174" i="1"/>
  <c r="H174" i="1"/>
  <c r="I174" i="1"/>
  <c r="H239" i="1"/>
  <c r="H231" i="1"/>
  <c r="H223" i="1"/>
  <c r="H215" i="1"/>
  <c r="I208" i="1"/>
  <c r="I205" i="1"/>
  <c r="F192" i="1"/>
  <c r="G192" i="1"/>
  <c r="H192" i="1"/>
  <c r="I192" i="1"/>
  <c r="F189" i="1"/>
  <c r="G189" i="1"/>
  <c r="Q189" i="1" s="1"/>
  <c r="F149" i="1"/>
  <c r="G149" i="1"/>
  <c r="H149" i="1"/>
  <c r="I149" i="1"/>
  <c r="J223" i="1"/>
  <c r="H240" i="1"/>
  <c r="G239" i="1"/>
  <c r="I233" i="1"/>
  <c r="H232" i="1"/>
  <c r="G231" i="1"/>
  <c r="I225" i="1"/>
  <c r="H224" i="1"/>
  <c r="G223" i="1"/>
  <c r="I217" i="1"/>
  <c r="H216" i="1"/>
  <c r="G215" i="1"/>
  <c r="Q215" i="1" s="1"/>
  <c r="I209" i="1"/>
  <c r="H208" i="1"/>
  <c r="H205" i="1"/>
  <c r="J200" i="1"/>
  <c r="F199" i="1"/>
  <c r="G199" i="1"/>
  <c r="Q199" i="1" s="1"/>
  <c r="F191" i="1"/>
  <c r="G191" i="1"/>
  <c r="H191" i="1"/>
  <c r="F190" i="1"/>
  <c r="G190" i="1"/>
  <c r="H190" i="1"/>
  <c r="F182" i="1"/>
  <c r="G182" i="1"/>
  <c r="H182" i="1"/>
  <c r="I182" i="1"/>
  <c r="J231" i="1"/>
  <c r="G240" i="1"/>
  <c r="F239" i="1"/>
  <c r="I234" i="1"/>
  <c r="H233" i="1"/>
  <c r="G232" i="1"/>
  <c r="F231" i="1"/>
  <c r="I226" i="1"/>
  <c r="H225" i="1"/>
  <c r="G224" i="1"/>
  <c r="F223" i="1"/>
  <c r="I218" i="1"/>
  <c r="H217" i="1"/>
  <c r="G216" i="1"/>
  <c r="F215" i="1"/>
  <c r="I210" i="1"/>
  <c r="H209" i="1"/>
  <c r="F208" i="1"/>
  <c r="J206" i="1"/>
  <c r="G205" i="1"/>
  <c r="F165" i="1"/>
  <c r="G165" i="1"/>
  <c r="H165" i="1"/>
  <c r="I165" i="1"/>
  <c r="J215" i="1"/>
  <c r="G233" i="1"/>
  <c r="G225" i="1"/>
  <c r="G217" i="1"/>
  <c r="G209" i="1"/>
  <c r="F205" i="1"/>
  <c r="G201" i="1"/>
  <c r="H201" i="1"/>
  <c r="I201" i="1"/>
  <c r="F198" i="1"/>
  <c r="F157" i="1"/>
  <c r="G157" i="1"/>
  <c r="H157" i="1"/>
  <c r="I157" i="1"/>
  <c r="F200" i="1"/>
  <c r="G200" i="1"/>
  <c r="H200" i="1"/>
  <c r="F181" i="1"/>
  <c r="G181" i="1"/>
  <c r="H181" i="1"/>
  <c r="I236" i="1"/>
  <c r="G234" i="1"/>
  <c r="F233" i="1"/>
  <c r="I228" i="1"/>
  <c r="G226" i="1"/>
  <c r="F225" i="1"/>
  <c r="I220" i="1"/>
  <c r="G218" i="1"/>
  <c r="Q218" i="1" s="1"/>
  <c r="F217" i="1"/>
  <c r="I212" i="1"/>
  <c r="G210" i="1"/>
  <c r="F209" i="1"/>
  <c r="H206" i="1"/>
  <c r="J204" i="1"/>
  <c r="J199" i="1"/>
  <c r="J192" i="1"/>
  <c r="J181" i="1"/>
  <c r="F173" i="1"/>
  <c r="G173" i="1"/>
  <c r="H173" i="1"/>
  <c r="G206" i="1"/>
  <c r="Q206" i="1" s="1"/>
  <c r="I204" i="1"/>
  <c r="I199" i="1"/>
  <c r="J191" i="1"/>
  <c r="J189" i="1"/>
  <c r="I181" i="1"/>
  <c r="J174" i="1"/>
  <c r="H148" i="1"/>
  <c r="I166" i="1"/>
  <c r="I158" i="1"/>
  <c r="I150" i="1"/>
  <c r="G148" i="1"/>
  <c r="I183" i="1"/>
  <c r="I175" i="1"/>
  <c r="I167" i="1"/>
  <c r="H166" i="1"/>
  <c r="I159" i="1"/>
  <c r="H158" i="1"/>
  <c r="I151" i="1"/>
  <c r="H150" i="1"/>
  <c r="F148" i="1"/>
  <c r="I184" i="1"/>
  <c r="H183" i="1"/>
  <c r="I176" i="1"/>
  <c r="H175" i="1"/>
  <c r="I168" i="1"/>
  <c r="H167" i="1"/>
  <c r="G166" i="1"/>
  <c r="I160" i="1"/>
  <c r="H159" i="1"/>
  <c r="G158" i="1"/>
  <c r="I152" i="1"/>
  <c r="H151" i="1"/>
  <c r="G150" i="1"/>
  <c r="I193" i="1"/>
  <c r="I185" i="1"/>
  <c r="H184" i="1"/>
  <c r="G183" i="1"/>
  <c r="I177" i="1"/>
  <c r="H176" i="1"/>
  <c r="G175" i="1"/>
  <c r="Q175" i="1" s="1"/>
  <c r="I169" i="1"/>
  <c r="H168" i="1"/>
  <c r="G167" i="1"/>
  <c r="F166" i="1"/>
  <c r="I161" i="1"/>
  <c r="H160" i="1"/>
  <c r="G159" i="1"/>
  <c r="F158" i="1"/>
  <c r="I153" i="1"/>
  <c r="H152" i="1"/>
  <c r="G151" i="1"/>
  <c r="F150" i="1"/>
  <c r="H193" i="1"/>
  <c r="H185" i="1"/>
  <c r="Q185" i="1" s="1"/>
  <c r="G184" i="1"/>
  <c r="F183" i="1"/>
  <c r="H177" i="1"/>
  <c r="Q177" i="1" s="1"/>
  <c r="G176" i="1"/>
  <c r="F175" i="1"/>
  <c r="G168" i="1"/>
  <c r="F167" i="1"/>
  <c r="G160" i="1"/>
  <c r="Q160" i="1" s="1"/>
  <c r="F159" i="1"/>
  <c r="F8" i="1"/>
  <c r="I3" i="1"/>
  <c r="N3" i="1"/>
  <c r="J3" i="1"/>
  <c r="F143" i="1"/>
  <c r="F135" i="1"/>
  <c r="F127" i="1"/>
  <c r="F111" i="1"/>
  <c r="F103" i="1"/>
  <c r="F87" i="1"/>
  <c r="F79" i="1"/>
  <c r="F71" i="1"/>
  <c r="F63" i="1"/>
  <c r="F47" i="1"/>
  <c r="F118" i="1"/>
  <c r="F78" i="1"/>
  <c r="F133" i="1"/>
  <c r="F117" i="1"/>
  <c r="F109" i="1"/>
  <c r="F93" i="1"/>
  <c r="F69" i="1"/>
  <c r="F5" i="1"/>
  <c r="F28" i="1"/>
  <c r="F20" i="1"/>
  <c r="F12" i="1"/>
  <c r="F3" i="1"/>
  <c r="F147" i="1"/>
  <c r="F139" i="1"/>
  <c r="F131" i="1"/>
  <c r="F123" i="1"/>
  <c r="F115" i="1"/>
  <c r="F107" i="1"/>
  <c r="F99" i="1"/>
  <c r="F91" i="1"/>
  <c r="F83" i="1"/>
  <c r="F75" i="1"/>
  <c r="F67" i="1"/>
  <c r="F59" i="1"/>
  <c r="F35" i="1"/>
  <c r="F126" i="1"/>
  <c r="F102" i="1"/>
  <c r="F62" i="1"/>
  <c r="F38" i="1"/>
  <c r="F14" i="1"/>
  <c r="G3" i="1"/>
  <c r="F146" i="1"/>
  <c r="F138" i="1"/>
  <c r="F130" i="1"/>
  <c r="F122" i="1"/>
  <c r="F114" i="1"/>
  <c r="F106" i="1"/>
  <c r="F98" i="1"/>
  <c r="F90" i="1"/>
  <c r="F82" i="1"/>
  <c r="F74" i="1"/>
  <c r="F66" i="1"/>
  <c r="F42" i="1"/>
  <c r="F26" i="1"/>
  <c r="F145" i="1"/>
  <c r="F137" i="1"/>
  <c r="F129" i="1"/>
  <c r="F121" i="1"/>
  <c r="F113" i="1"/>
  <c r="F105" i="1"/>
  <c r="F97" i="1"/>
  <c r="F89" i="1"/>
  <c r="F81" i="1"/>
  <c r="F73" i="1"/>
  <c r="F65" i="1"/>
  <c r="F49" i="1"/>
  <c r="F33" i="1"/>
  <c r="Q210" i="1" l="1"/>
  <c r="Q291" i="1"/>
  <c r="Q296" i="1"/>
  <c r="Q247" i="1"/>
  <c r="Q188" i="1"/>
  <c r="Q161" i="1"/>
  <c r="Q246" i="1"/>
  <c r="C214" i="1"/>
  <c r="Q176" i="1"/>
  <c r="Q162" i="1"/>
  <c r="Q212" i="1"/>
  <c r="Q257" i="1"/>
  <c r="Q173" i="1"/>
  <c r="Q298" i="1"/>
  <c r="Q235" i="1"/>
  <c r="Q259" i="1"/>
  <c r="Q254" i="1"/>
  <c r="Q277" i="1"/>
  <c r="Q201" i="1"/>
  <c r="Q236" i="1"/>
  <c r="Q283" i="1"/>
  <c r="Q278" i="1"/>
  <c r="Q255" i="1"/>
  <c r="Q302" i="1"/>
  <c r="C68" i="1"/>
  <c r="L68" i="1" s="1"/>
  <c r="C153" i="1"/>
  <c r="C102" i="1"/>
  <c r="D102" i="1" s="1"/>
  <c r="E102" i="1" s="1"/>
  <c r="C199" i="1"/>
  <c r="C211" i="1"/>
  <c r="C120" i="1"/>
  <c r="K120" i="1" s="1"/>
  <c r="C272" i="1"/>
  <c r="C115" i="1"/>
  <c r="K115" i="1" s="1"/>
  <c r="C177" i="1"/>
  <c r="C85" i="1"/>
  <c r="C215" i="1"/>
  <c r="Q293" i="1"/>
  <c r="C219" i="1"/>
  <c r="C220" i="1"/>
  <c r="C285" i="1"/>
  <c r="C63" i="1"/>
  <c r="L63" i="1" s="1"/>
  <c r="C135" i="1"/>
  <c r="K135" i="1" s="1"/>
  <c r="C295" i="1"/>
  <c r="D295" i="1" s="1"/>
  <c r="E295" i="1" s="1"/>
  <c r="C192" i="1"/>
  <c r="C187" i="1"/>
  <c r="C12" i="1"/>
  <c r="D12" i="1" s="1"/>
  <c r="E12" i="1" s="1"/>
  <c r="C64" i="1"/>
  <c r="L64" i="1" s="1"/>
  <c r="C235" i="1"/>
  <c r="C124" i="1"/>
  <c r="K124" i="1" s="1"/>
  <c r="C157" i="1"/>
  <c r="D157" i="1" s="1"/>
  <c r="E157" i="1" s="1"/>
  <c r="C20" i="1"/>
  <c r="C80" i="1"/>
  <c r="D80" i="1" s="1"/>
  <c r="E80" i="1" s="1"/>
  <c r="C259" i="1"/>
  <c r="C93" i="1"/>
  <c r="K93" i="1" s="1"/>
  <c r="C200" i="1"/>
  <c r="C104" i="1"/>
  <c r="D104" i="1" s="1"/>
  <c r="E104" i="1" s="1"/>
  <c r="C296" i="1"/>
  <c r="L296" i="1" s="1"/>
  <c r="C178" i="1"/>
  <c r="C241" i="1"/>
  <c r="C72" i="1"/>
  <c r="L72" i="1" s="1"/>
  <c r="C150" i="1"/>
  <c r="C188" i="1"/>
  <c r="C100" i="1"/>
  <c r="D100" i="1" s="1"/>
  <c r="E100" i="1" s="1"/>
  <c r="C24" i="1"/>
  <c r="D24" i="1" s="1"/>
  <c r="E24" i="1" s="1"/>
  <c r="C261" i="1"/>
  <c r="C48" i="1"/>
  <c r="K48" i="1" s="1"/>
  <c r="C174" i="1"/>
  <c r="Q306" i="1"/>
  <c r="C155" i="1"/>
  <c r="D155" i="1" s="1"/>
  <c r="E155" i="1" s="1"/>
  <c r="C228" i="1"/>
  <c r="C189" i="1"/>
  <c r="C71" i="1"/>
  <c r="K71" i="1" s="1"/>
  <c r="C143" i="1"/>
  <c r="K143" i="1" s="1"/>
  <c r="C224" i="1"/>
  <c r="C299" i="1"/>
  <c r="C76" i="1"/>
  <c r="K76" i="1" s="1"/>
  <c r="C46" i="1"/>
  <c r="L46" i="1" s="1"/>
  <c r="C112" i="1"/>
  <c r="L112" i="1" s="1"/>
  <c r="C164" i="1"/>
  <c r="D164" i="1" s="1"/>
  <c r="E164" i="1" s="1"/>
  <c r="C67" i="1"/>
  <c r="D67" i="1" s="1"/>
  <c r="E67" i="1" s="1"/>
  <c r="C131" i="1"/>
  <c r="K131" i="1" s="1"/>
  <c r="C28" i="1"/>
  <c r="C165" i="1"/>
  <c r="D165" i="1" s="1"/>
  <c r="E165" i="1" s="1"/>
  <c r="C99" i="1"/>
  <c r="L99" i="1" s="1"/>
  <c r="C136" i="1"/>
  <c r="K136" i="1" s="1"/>
  <c r="C151" i="1"/>
  <c r="C216" i="1"/>
  <c r="C89" i="1"/>
  <c r="K89" i="1" s="1"/>
  <c r="C229" i="1"/>
  <c r="C267" i="1"/>
  <c r="C119" i="1"/>
  <c r="D119" i="1" s="1"/>
  <c r="E119" i="1" s="1"/>
  <c r="C161" i="1"/>
  <c r="D161" i="1" s="1"/>
  <c r="E161" i="1" s="1"/>
  <c r="C82" i="1"/>
  <c r="K82" i="1" s="1"/>
  <c r="C203" i="1"/>
  <c r="C239" i="1"/>
  <c r="C269" i="1"/>
  <c r="C278" i="1"/>
  <c r="C35" i="1"/>
  <c r="L35" i="1" s="1"/>
  <c r="C16" i="1"/>
  <c r="C83" i="1"/>
  <c r="D83" i="1" s="1"/>
  <c r="E83" i="1" s="1"/>
  <c r="Q203" i="1"/>
  <c r="Q272" i="1"/>
  <c r="Q152" i="1"/>
  <c r="C163" i="1"/>
  <c r="D163" i="1" s="1"/>
  <c r="E163" i="1" s="1"/>
  <c r="C275" i="1"/>
  <c r="C197" i="1"/>
  <c r="C79" i="1"/>
  <c r="D79" i="1" s="1"/>
  <c r="E79" i="1" s="1"/>
  <c r="C167" i="1"/>
  <c r="C73" i="1"/>
  <c r="L73" i="1" s="1"/>
  <c r="C240" i="1"/>
  <c r="C94" i="1"/>
  <c r="L94" i="1" s="1"/>
  <c r="C105" i="1"/>
  <c r="L105" i="1" s="1"/>
  <c r="C284" i="1"/>
  <c r="C172" i="1"/>
  <c r="C181" i="1"/>
  <c r="C88" i="1"/>
  <c r="L88" i="1" s="1"/>
  <c r="C44" i="1"/>
  <c r="K44" i="1" s="1"/>
  <c r="C159" i="1"/>
  <c r="D159" i="1" s="1"/>
  <c r="E159" i="1" s="1"/>
  <c r="C109" i="1"/>
  <c r="D109" i="1" s="1"/>
  <c r="E109" i="1" s="1"/>
  <c r="C141" i="1"/>
  <c r="K141" i="1" s="1"/>
  <c r="C260" i="1"/>
  <c r="C201" i="1"/>
  <c r="C106" i="1"/>
  <c r="D106" i="1" s="1"/>
  <c r="E106" i="1" s="1"/>
  <c r="C77" i="1"/>
  <c r="L77" i="1" s="1"/>
  <c r="C223" i="1"/>
  <c r="Q174" i="1"/>
  <c r="C127" i="1"/>
  <c r="K127" i="1" s="1"/>
  <c r="C173" i="1"/>
  <c r="Q183" i="1"/>
  <c r="Q234" i="1"/>
  <c r="Q165" i="1"/>
  <c r="Q216" i="1"/>
  <c r="Q232" i="1"/>
  <c r="Q182" i="1"/>
  <c r="Q180" i="1"/>
  <c r="Q263" i="1"/>
  <c r="Q292" i="1"/>
  <c r="Q275" i="1"/>
  <c r="Q281" i="1"/>
  <c r="C171" i="1"/>
  <c r="C291" i="1"/>
  <c r="C268" i="1"/>
  <c r="C205" i="1"/>
  <c r="C175" i="1"/>
  <c r="C264" i="1"/>
  <c r="D264" i="1" s="1"/>
  <c r="E264" i="1" s="1"/>
  <c r="C169" i="1"/>
  <c r="C279" i="1"/>
  <c r="C107" i="1"/>
  <c r="L107" i="1" s="1"/>
  <c r="C108" i="1"/>
  <c r="L108" i="1" s="1"/>
  <c r="Q271" i="1"/>
  <c r="C129" i="1"/>
  <c r="K129" i="1" s="1"/>
  <c r="C204" i="1"/>
  <c r="C75" i="1"/>
  <c r="C60" i="1"/>
  <c r="C128" i="1"/>
  <c r="K128" i="1" s="1"/>
  <c r="C251" i="1"/>
  <c r="C196" i="1"/>
  <c r="C123" i="1"/>
  <c r="K123" i="1" s="1"/>
  <c r="C92" i="1"/>
  <c r="D92" i="1" s="1"/>
  <c r="E92" i="1" s="1"/>
  <c r="C191" i="1"/>
  <c r="C61" i="1"/>
  <c r="K61" i="1" s="1"/>
  <c r="C152" i="1"/>
  <c r="C237" i="1"/>
  <c r="K237" i="1" s="1"/>
  <c r="C74" i="1"/>
  <c r="D74" i="1" s="1"/>
  <c r="E74" i="1" s="1"/>
  <c r="C14" i="1"/>
  <c r="C62" i="1"/>
  <c r="D62" i="1" s="1"/>
  <c r="E62" i="1" s="1"/>
  <c r="C30" i="1"/>
  <c r="C38" i="1"/>
  <c r="C54" i="1"/>
  <c r="D54" i="1" s="1"/>
  <c r="E54" i="1" s="1"/>
  <c r="C110" i="1"/>
  <c r="K110" i="1" s="1"/>
  <c r="C146" i="1"/>
  <c r="D146" i="1" s="1"/>
  <c r="E146" i="1" s="1"/>
  <c r="C210" i="1"/>
  <c r="C297" i="1"/>
  <c r="C282" i="1"/>
  <c r="C66" i="1"/>
  <c r="K66" i="1" s="1"/>
  <c r="C186" i="1"/>
  <c r="C273" i="1"/>
  <c r="C10" i="1"/>
  <c r="D10" i="1" s="1"/>
  <c r="E10" i="1" s="1"/>
  <c r="C170" i="1"/>
  <c r="C193" i="1"/>
  <c r="C234" i="1"/>
  <c r="C298" i="1"/>
  <c r="C134" i="1"/>
  <c r="D134" i="1" s="1"/>
  <c r="E134" i="1" s="1"/>
  <c r="C97" i="1"/>
  <c r="C166" i="1"/>
  <c r="D166" i="1" s="1"/>
  <c r="E166" i="1" s="1"/>
  <c r="C250" i="1"/>
  <c r="C130" i="1"/>
  <c r="L130" i="1" s="1"/>
  <c r="C217" i="1"/>
  <c r="C238" i="1"/>
  <c r="C258" i="1"/>
  <c r="L258" i="1" s="1"/>
  <c r="C81" i="1"/>
  <c r="K81" i="1" s="1"/>
  <c r="C262" i="1"/>
  <c r="C122" i="1"/>
  <c r="K122" i="1" s="1"/>
  <c r="C209" i="1"/>
  <c r="C294" i="1"/>
  <c r="C158" i="1"/>
  <c r="D158" i="1" s="1"/>
  <c r="E158" i="1" s="1"/>
  <c r="C26" i="1"/>
  <c r="C118" i="1"/>
  <c r="D118" i="1" s="1"/>
  <c r="E118" i="1" s="1"/>
  <c r="C138" i="1"/>
  <c r="D138" i="1" s="1"/>
  <c r="E138" i="1" s="1"/>
  <c r="C182" i="1"/>
  <c r="C202" i="1"/>
  <c r="C225" i="1"/>
  <c r="C266" i="1"/>
  <c r="D266" i="1" s="1"/>
  <c r="E266" i="1" s="1"/>
  <c r="C65" i="1"/>
  <c r="K65" i="1" s="1"/>
  <c r="C121" i="1"/>
  <c r="K121" i="1" s="1"/>
  <c r="C142" i="1"/>
  <c r="C162" i="1"/>
  <c r="D162" i="1" s="1"/>
  <c r="E162" i="1" s="1"/>
  <c r="C206" i="1"/>
  <c r="C226" i="1"/>
  <c r="C270" i="1"/>
  <c r="D270" i="1" s="1"/>
  <c r="E270" i="1" s="1"/>
  <c r="C145" i="1"/>
  <c r="K145" i="1" s="1"/>
  <c r="C287" i="1"/>
  <c r="C47" i="1"/>
  <c r="L47" i="1" s="1"/>
  <c r="C156" i="1"/>
  <c r="D156" i="1" s="1"/>
  <c r="E156" i="1" s="1"/>
  <c r="C280" i="1"/>
  <c r="C194" i="1"/>
  <c r="Q168" i="1"/>
  <c r="Q209" i="1"/>
  <c r="Q223" i="1"/>
  <c r="Q170" i="1"/>
  <c r="Q164" i="1"/>
  <c r="Q202" i="1"/>
  <c r="Q186" i="1"/>
  <c r="Q256" i="1"/>
  <c r="Q243" i="1"/>
  <c r="Q251" i="1"/>
  <c r="Q284" i="1"/>
  <c r="Q290" i="1"/>
  <c r="Q208" i="1"/>
  <c r="Q312" i="1"/>
  <c r="Q196" i="1"/>
  <c r="C179" i="1"/>
  <c r="C292" i="1"/>
  <c r="C213" i="1"/>
  <c r="C95" i="1"/>
  <c r="K95" i="1" s="1"/>
  <c r="C183" i="1"/>
  <c r="C8" i="1"/>
  <c r="C288" i="1"/>
  <c r="C52" i="1"/>
  <c r="K52" i="1" s="1"/>
  <c r="C257" i="1"/>
  <c r="C256" i="1"/>
  <c r="D256" i="1" s="1"/>
  <c r="E256" i="1" s="1"/>
  <c r="C149" i="1"/>
  <c r="C252" i="1"/>
  <c r="C86" i="1"/>
  <c r="L86" i="1" s="1"/>
  <c r="C137" i="1"/>
  <c r="L137" i="1" s="1"/>
  <c r="C236" i="1"/>
  <c r="C69" i="1"/>
  <c r="K69" i="1" s="1"/>
  <c r="C276" i="1"/>
  <c r="C168" i="1"/>
  <c r="C56" i="1"/>
  <c r="L56" i="1" s="1"/>
  <c r="C90" i="1"/>
  <c r="D90" i="1" s="1"/>
  <c r="E90" i="1" s="1"/>
  <c r="C290" i="1"/>
  <c r="C111" i="1"/>
  <c r="K111" i="1" s="1"/>
  <c r="C249" i="1"/>
  <c r="Q149" i="1"/>
  <c r="Q230" i="1"/>
  <c r="C255" i="1"/>
  <c r="D255" i="1" s="1"/>
  <c r="E255" i="1" s="1"/>
  <c r="Q229" i="1"/>
  <c r="Q151" i="1"/>
  <c r="Q167" i="1"/>
  <c r="Q166" i="1"/>
  <c r="Q148" i="1"/>
  <c r="Q205" i="1"/>
  <c r="Q155" i="1"/>
  <c r="Q266" i="1"/>
  <c r="Q260" i="1"/>
  <c r="Q294" i="1"/>
  <c r="Q280" i="1"/>
  <c r="C195" i="1"/>
  <c r="C300" i="1"/>
  <c r="C221" i="1"/>
  <c r="C103" i="1"/>
  <c r="D103" i="1" s="1"/>
  <c r="E103" i="1" s="1"/>
  <c r="C274" i="1"/>
  <c r="C283" i="1"/>
  <c r="C139" i="1"/>
  <c r="D139" i="1" s="1"/>
  <c r="E139" i="1" s="1"/>
  <c r="C271" i="1"/>
  <c r="C148" i="1"/>
  <c r="C180" i="1"/>
  <c r="C212" i="1"/>
  <c r="C91" i="1"/>
  <c r="K91" i="1" s="1"/>
  <c r="C84" i="1"/>
  <c r="K84" i="1" s="1"/>
  <c r="C49" i="1"/>
  <c r="D49" i="1" s="1"/>
  <c r="E49" i="1" s="1"/>
  <c r="C301" i="1"/>
  <c r="C263" i="1"/>
  <c r="C59" i="1"/>
  <c r="K59" i="1" s="1"/>
  <c r="C147" i="1"/>
  <c r="L147" i="1" s="1"/>
  <c r="C222" i="1"/>
  <c r="C5" i="1"/>
  <c r="C293" i="1"/>
  <c r="C70" i="1"/>
  <c r="D70" i="1" s="1"/>
  <c r="E70" i="1" s="1"/>
  <c r="C184" i="1"/>
  <c r="C185" i="1"/>
  <c r="C208" i="1"/>
  <c r="C96" i="1"/>
  <c r="L96" i="1" s="1"/>
  <c r="C281" i="1"/>
  <c r="C242" i="1"/>
  <c r="D242" i="1" s="1"/>
  <c r="E242" i="1" s="1"/>
  <c r="Q178" i="1"/>
  <c r="Q217" i="1"/>
  <c r="Q192" i="1"/>
  <c r="Q181" i="1"/>
  <c r="Q225" i="1"/>
  <c r="Q190" i="1"/>
  <c r="Q221" i="1"/>
  <c r="Q289" i="1"/>
  <c r="Q273" i="1"/>
  <c r="Q299" i="1"/>
  <c r="Q307" i="1"/>
  <c r="Q286" i="1"/>
  <c r="Q282" i="1"/>
  <c r="Q267" i="1"/>
  <c r="Q224" i="1"/>
  <c r="Q242" i="1"/>
  <c r="Q249" i="1"/>
  <c r="Q295" i="1"/>
  <c r="Q250" i="1"/>
  <c r="Q264" i="1"/>
  <c r="Q226" i="1"/>
  <c r="Q237" i="1"/>
  <c r="Q213" i="1"/>
  <c r="Q265" i="1"/>
  <c r="Q274" i="1"/>
  <c r="Q310" i="1"/>
  <c r="Q193" i="1"/>
  <c r="Q241" i="1"/>
  <c r="Q269" i="1"/>
  <c r="Q157" i="1"/>
  <c r="Q179" i="1"/>
  <c r="Q222" i="1"/>
  <c r="Q300" i="1"/>
  <c r="Q184" i="1"/>
  <c r="Q159" i="1"/>
  <c r="Q200" i="1"/>
  <c r="Q191" i="1"/>
  <c r="Q207" i="1"/>
  <c r="Q154" i="1"/>
  <c r="Q204" i="1"/>
  <c r="Q248" i="1"/>
  <c r="Q276" i="1"/>
  <c r="Q305" i="1"/>
  <c r="Q288" i="1"/>
  <c r="Q261" i="1"/>
  <c r="Q313" i="1"/>
  <c r="Q150" i="1"/>
  <c r="Q233" i="1"/>
  <c r="Q240" i="1"/>
  <c r="Q231" i="1"/>
  <c r="Q158" i="1"/>
  <c r="Q239" i="1"/>
  <c r="Q172" i="1"/>
  <c r="Q238" i="1"/>
  <c r="Q214" i="1"/>
  <c r="Q268" i="1"/>
  <c r="Q311" i="1"/>
  <c r="Q297" i="1"/>
  <c r="K296" i="1"/>
  <c r="Q3" i="1"/>
  <c r="L255" i="1"/>
  <c r="K104" i="1"/>
  <c r="D125" i="1"/>
  <c r="E125" i="1" s="1"/>
  <c r="D140" i="1"/>
  <c r="E140" i="1" s="1"/>
  <c r="K133" i="1"/>
  <c r="K107" i="1"/>
  <c r="L142" i="1"/>
  <c r="D126" i="1"/>
  <c r="E126" i="1" s="1"/>
  <c r="L97" i="1"/>
  <c r="D116" i="1"/>
  <c r="E116" i="1" s="1"/>
  <c r="D144" i="1"/>
  <c r="E144" i="1" s="1"/>
  <c r="D117" i="1"/>
  <c r="E117" i="1" s="1"/>
  <c r="K75" i="1"/>
  <c r="D87" i="1"/>
  <c r="E87" i="1" s="1"/>
  <c r="K100" i="1"/>
  <c r="K85" i="1"/>
  <c r="K78" i="1"/>
  <c r="K55" i="1"/>
  <c r="D98" i="1"/>
  <c r="E98" i="1" s="1"/>
  <c r="K60" i="1"/>
  <c r="D3" i="1"/>
  <c r="E3" i="1" s="1"/>
  <c r="K3" i="1"/>
  <c r="A59" i="2"/>
  <c r="L59" i="2" s="1"/>
  <c r="G59" i="2"/>
  <c r="J59" i="2" s="1"/>
  <c r="A60" i="2"/>
  <c r="G60" i="2"/>
  <c r="J60" i="2" s="1"/>
  <c r="A61" i="2"/>
  <c r="H61" i="2" s="1"/>
  <c r="G61" i="2"/>
  <c r="J61" i="2" s="1"/>
  <c r="A62" i="2"/>
  <c r="E62" i="2" s="1"/>
  <c r="G62" i="2"/>
  <c r="J62" i="2" s="1"/>
  <c r="A63" i="2"/>
  <c r="K63" i="2" s="1"/>
  <c r="N63" i="2" s="1"/>
  <c r="G63" i="2"/>
  <c r="J63" i="2" s="1"/>
  <c r="A64" i="2"/>
  <c r="I64" i="2" s="1"/>
  <c r="G64" i="2"/>
  <c r="J64" i="2" s="1"/>
  <c r="A65" i="2"/>
  <c r="F65" i="2" s="1"/>
  <c r="G65" i="2"/>
  <c r="J65" i="2" s="1"/>
  <c r="A66" i="2"/>
  <c r="F66" i="2" s="1"/>
  <c r="G66" i="2"/>
  <c r="J66" i="2" s="1"/>
  <c r="A67" i="2"/>
  <c r="H67" i="2" s="1"/>
  <c r="G67" i="2"/>
  <c r="J67" i="2" s="1"/>
  <c r="A68" i="2"/>
  <c r="E68" i="2" s="1"/>
  <c r="G68" i="2"/>
  <c r="J68" i="2" s="1"/>
  <c r="A69" i="2"/>
  <c r="D69" i="2" s="1"/>
  <c r="G69" i="2"/>
  <c r="J69" i="2" s="1"/>
  <c r="A70" i="2"/>
  <c r="K70" i="2" s="1"/>
  <c r="N70" i="2" s="1"/>
  <c r="G70" i="2"/>
  <c r="J70" i="2" s="1"/>
  <c r="A71" i="2"/>
  <c r="G71" i="2"/>
  <c r="J71" i="2" s="1"/>
  <c r="A72" i="2"/>
  <c r="E72" i="2" s="1"/>
  <c r="G72" i="2"/>
  <c r="J72" i="2" s="1"/>
  <c r="A73" i="2"/>
  <c r="G73" i="2"/>
  <c r="J73" i="2" s="1"/>
  <c r="A74" i="2"/>
  <c r="G74" i="2"/>
  <c r="J74" i="2" s="1"/>
  <c r="A75" i="2"/>
  <c r="L75" i="2" s="1"/>
  <c r="G75" i="2"/>
  <c r="J75" i="2" s="1"/>
  <c r="A76" i="2"/>
  <c r="B76" i="2" s="1"/>
  <c r="G76" i="2"/>
  <c r="J76" i="2" s="1"/>
  <c r="A77" i="2"/>
  <c r="G77" i="2"/>
  <c r="J77" i="2" s="1"/>
  <c r="A78" i="2"/>
  <c r="B78" i="2" s="1"/>
  <c r="G78" i="2"/>
  <c r="J78" i="2" s="1"/>
  <c r="A79" i="2"/>
  <c r="D79" i="2" s="1"/>
  <c r="G79" i="2"/>
  <c r="J79" i="2" s="1"/>
  <c r="A80" i="2"/>
  <c r="I80" i="2" s="1"/>
  <c r="G80" i="2"/>
  <c r="J80" i="2" s="1"/>
  <c r="A81" i="2"/>
  <c r="E81" i="2" s="1"/>
  <c r="G81" i="2"/>
  <c r="J81" i="2" s="1"/>
  <c r="A82" i="2"/>
  <c r="K82" i="2" s="1"/>
  <c r="N82" i="2" s="1"/>
  <c r="G82" i="2"/>
  <c r="J82" i="2" s="1"/>
  <c r="A83" i="2"/>
  <c r="H83" i="2" s="1"/>
  <c r="G83" i="2"/>
  <c r="J83" i="2" s="1"/>
  <c r="A84" i="2"/>
  <c r="K84" i="2" s="1"/>
  <c r="N84" i="2" s="1"/>
  <c r="G84" i="2"/>
  <c r="J84" i="2" s="1"/>
  <c r="A85" i="2"/>
  <c r="D85" i="2" s="1"/>
  <c r="G85" i="2"/>
  <c r="J85" i="2" s="1"/>
  <c r="A86" i="2"/>
  <c r="B86" i="2" s="1"/>
  <c r="G86" i="2"/>
  <c r="J86" i="2" s="1"/>
  <c r="A87" i="2"/>
  <c r="L87" i="2" s="1"/>
  <c r="G87" i="2"/>
  <c r="J87" i="2" s="1"/>
  <c r="A88" i="2"/>
  <c r="L88" i="2" s="1"/>
  <c r="G88" i="2"/>
  <c r="J88" i="2" s="1"/>
  <c r="A89" i="2"/>
  <c r="I89" i="2" s="1"/>
  <c r="G89" i="2"/>
  <c r="J89" i="2" s="1"/>
  <c r="A90" i="2"/>
  <c r="K90" i="2" s="1"/>
  <c r="N90" i="2" s="1"/>
  <c r="G90" i="2"/>
  <c r="J90" i="2" s="1"/>
  <c r="A91" i="2"/>
  <c r="D91" i="2" s="1"/>
  <c r="G91" i="2"/>
  <c r="J91" i="2" s="1"/>
  <c r="A92" i="2"/>
  <c r="G92" i="2"/>
  <c r="J92" i="2" s="1"/>
  <c r="A93" i="2"/>
  <c r="B93" i="2" s="1"/>
  <c r="G93" i="2"/>
  <c r="J93" i="2" s="1"/>
  <c r="A94" i="2"/>
  <c r="G94" i="2"/>
  <c r="J94" i="2" s="1"/>
  <c r="A95" i="2"/>
  <c r="K95" i="2" s="1"/>
  <c r="N95" i="2" s="1"/>
  <c r="G95" i="2"/>
  <c r="J95" i="2" s="1"/>
  <c r="A96" i="2"/>
  <c r="K96" i="2" s="1"/>
  <c r="N96" i="2" s="1"/>
  <c r="G96" i="2"/>
  <c r="J96" i="2" s="1"/>
  <c r="A97" i="2"/>
  <c r="B97" i="2" s="1"/>
  <c r="G97" i="2"/>
  <c r="J97" i="2" s="1"/>
  <c r="A98" i="2"/>
  <c r="K98" i="2" s="1"/>
  <c r="N98" i="2" s="1"/>
  <c r="G98" i="2"/>
  <c r="J98" i="2" s="1"/>
  <c r="A99" i="2"/>
  <c r="F99" i="2" s="1"/>
  <c r="G99" i="2"/>
  <c r="J99" i="2" s="1"/>
  <c r="A100" i="2"/>
  <c r="F100" i="2" s="1"/>
  <c r="G100" i="2"/>
  <c r="J100" i="2" s="1"/>
  <c r="A101" i="2"/>
  <c r="D101" i="2" s="1"/>
  <c r="G101" i="2"/>
  <c r="J101" i="2" s="1"/>
  <c r="A102" i="2"/>
  <c r="F102" i="2" s="1"/>
  <c r="G102" i="2"/>
  <c r="J102" i="2" s="1"/>
  <c r="A103" i="2"/>
  <c r="D103" i="2" s="1"/>
  <c r="G103" i="2"/>
  <c r="J103" i="2" s="1"/>
  <c r="A104" i="2"/>
  <c r="H104" i="2" s="1"/>
  <c r="G104" i="2"/>
  <c r="J104" i="2" s="1"/>
  <c r="A105" i="2"/>
  <c r="K105" i="2" s="1"/>
  <c r="N105" i="2" s="1"/>
  <c r="G105" i="2"/>
  <c r="J105" i="2" s="1"/>
  <c r="A106" i="2"/>
  <c r="I106" i="2" s="1"/>
  <c r="G106" i="2"/>
  <c r="J106" i="2" s="1"/>
  <c r="A107" i="2"/>
  <c r="E107" i="2" s="1"/>
  <c r="G107" i="2"/>
  <c r="J107" i="2" s="1"/>
  <c r="A108" i="2"/>
  <c r="E108" i="2" s="1"/>
  <c r="G108" i="2"/>
  <c r="J108" i="2" s="1"/>
  <c r="A109" i="2"/>
  <c r="B109" i="2" s="1"/>
  <c r="G109" i="2"/>
  <c r="J109" i="2" s="1"/>
  <c r="A110" i="2"/>
  <c r="E110" i="2" s="1"/>
  <c r="G110" i="2"/>
  <c r="J110" i="2" s="1"/>
  <c r="A111" i="2"/>
  <c r="E111" i="2" s="1"/>
  <c r="G111" i="2"/>
  <c r="J111" i="2" s="1"/>
  <c r="A112" i="2"/>
  <c r="K112" i="2" s="1"/>
  <c r="N112" i="2" s="1"/>
  <c r="G112" i="2"/>
  <c r="J112" i="2" s="1"/>
  <c r="A113" i="2"/>
  <c r="G113" i="2"/>
  <c r="J113" i="2" s="1"/>
  <c r="A114" i="2"/>
  <c r="G114" i="2"/>
  <c r="J114" i="2" s="1"/>
  <c r="A115" i="2"/>
  <c r="D115" i="2" s="1"/>
  <c r="G115" i="2"/>
  <c r="J115" i="2" s="1"/>
  <c r="A116" i="2"/>
  <c r="G116" i="2"/>
  <c r="J116" i="2" s="1"/>
  <c r="A117" i="2"/>
  <c r="D117" i="2" s="1"/>
  <c r="G117" i="2"/>
  <c r="J117" i="2" s="1"/>
  <c r="A118" i="2"/>
  <c r="F118" i="2" s="1"/>
  <c r="G118" i="2"/>
  <c r="J118" i="2" s="1"/>
  <c r="A119" i="2"/>
  <c r="L119" i="2" s="1"/>
  <c r="G119" i="2"/>
  <c r="J119" i="2" s="1"/>
  <c r="A120" i="2"/>
  <c r="E120" i="2" s="1"/>
  <c r="G120" i="2"/>
  <c r="J120" i="2" s="1"/>
  <c r="A121" i="2"/>
  <c r="E121" i="2" s="1"/>
  <c r="G121" i="2"/>
  <c r="J121" i="2" s="1"/>
  <c r="A122" i="2"/>
  <c r="D122" i="2" s="1"/>
  <c r="G122" i="2"/>
  <c r="J122" i="2" s="1"/>
  <c r="A123" i="2"/>
  <c r="K123" i="2" s="1"/>
  <c r="N123" i="2" s="1"/>
  <c r="G123" i="2"/>
  <c r="J123" i="2" s="1"/>
  <c r="A124" i="2"/>
  <c r="G124" i="2"/>
  <c r="J124" i="2" s="1"/>
  <c r="A125" i="2"/>
  <c r="B125" i="2" s="1"/>
  <c r="G125" i="2"/>
  <c r="J125" i="2" s="1"/>
  <c r="A126" i="2"/>
  <c r="D126" i="2" s="1"/>
  <c r="G126" i="2"/>
  <c r="J126" i="2" s="1"/>
  <c r="A127" i="2"/>
  <c r="F127" i="2" s="1"/>
  <c r="G127" i="2"/>
  <c r="J127" i="2" s="1"/>
  <c r="A128" i="2"/>
  <c r="F128" i="2" s="1"/>
  <c r="G128" i="2"/>
  <c r="J128" i="2" s="1"/>
  <c r="A129" i="2"/>
  <c r="F129" i="2" s="1"/>
  <c r="G129" i="2"/>
  <c r="J129" i="2" s="1"/>
  <c r="A130" i="2"/>
  <c r="G130" i="2"/>
  <c r="J130" i="2" s="1"/>
  <c r="A131" i="2"/>
  <c r="B131" i="2" s="1"/>
  <c r="G131" i="2"/>
  <c r="J131" i="2" s="1"/>
  <c r="A132" i="2"/>
  <c r="B132" i="2" s="1"/>
  <c r="G132" i="2"/>
  <c r="J132" i="2" s="1"/>
  <c r="A133" i="2"/>
  <c r="K133" i="2" s="1"/>
  <c r="N133" i="2" s="1"/>
  <c r="G133" i="2"/>
  <c r="J133" i="2" s="1"/>
  <c r="A134" i="2"/>
  <c r="G134" i="2"/>
  <c r="J134" i="2" s="1"/>
  <c r="A135" i="2"/>
  <c r="F135" i="2" s="1"/>
  <c r="G135" i="2"/>
  <c r="J135" i="2" s="1"/>
  <c r="A136" i="2"/>
  <c r="K136" i="2" s="1"/>
  <c r="N136" i="2" s="1"/>
  <c r="G136" i="2"/>
  <c r="J136" i="2" s="1"/>
  <c r="A137" i="2"/>
  <c r="E137" i="2" s="1"/>
  <c r="G137" i="2"/>
  <c r="J137" i="2" s="1"/>
  <c r="A138" i="2"/>
  <c r="H138" i="2" s="1"/>
  <c r="G138" i="2"/>
  <c r="J138" i="2" s="1"/>
  <c r="A139" i="2"/>
  <c r="L139" i="2" s="1"/>
  <c r="G139" i="2"/>
  <c r="J139" i="2" s="1"/>
  <c r="A140" i="2"/>
  <c r="G140" i="2"/>
  <c r="J140" i="2" s="1"/>
  <c r="A141" i="2"/>
  <c r="F141" i="2" s="1"/>
  <c r="G141" i="2"/>
  <c r="J141" i="2" s="1"/>
  <c r="A142" i="2"/>
  <c r="K142" i="2" s="1"/>
  <c r="N142" i="2" s="1"/>
  <c r="G142" i="2"/>
  <c r="J142" i="2" s="1"/>
  <c r="A143" i="2"/>
  <c r="F143" i="2" s="1"/>
  <c r="G143" i="2"/>
  <c r="J143" i="2" s="1"/>
  <c r="A144" i="2"/>
  <c r="B144" i="2" s="1"/>
  <c r="G144" i="2"/>
  <c r="J144" i="2" s="1"/>
  <c r="A145" i="2"/>
  <c r="B145" i="2" s="1"/>
  <c r="G145" i="2"/>
  <c r="J145" i="2" s="1"/>
  <c r="A146" i="2"/>
  <c r="I146" i="2" s="1"/>
  <c r="G146" i="2"/>
  <c r="J146" i="2" s="1"/>
  <c r="A147" i="2"/>
  <c r="F147" i="2" s="1"/>
  <c r="G147" i="2"/>
  <c r="J147" i="2" s="1"/>
  <c r="A148" i="2"/>
  <c r="D148" i="2" s="1"/>
  <c r="G148" i="2"/>
  <c r="J148" i="2" s="1"/>
  <c r="A149" i="2"/>
  <c r="B149" i="2" s="1"/>
  <c r="G149" i="2"/>
  <c r="J149" i="2" s="1"/>
  <c r="A150" i="2"/>
  <c r="G150" i="2"/>
  <c r="J150" i="2" s="1"/>
  <c r="A151" i="2"/>
  <c r="F151" i="2" s="1"/>
  <c r="G151" i="2"/>
  <c r="J151" i="2" s="1"/>
  <c r="A152" i="2"/>
  <c r="K152" i="2" s="1"/>
  <c r="N152" i="2" s="1"/>
  <c r="G152" i="2"/>
  <c r="J152" i="2" s="1"/>
  <c r="A153" i="2"/>
  <c r="F153" i="2" s="1"/>
  <c r="G153" i="2"/>
  <c r="J153" i="2" s="1"/>
  <c r="A154" i="2"/>
  <c r="H154" i="2" s="1"/>
  <c r="G154" i="2"/>
  <c r="J154" i="2" s="1"/>
  <c r="A155" i="2"/>
  <c r="B155" i="2" s="1"/>
  <c r="G155" i="2"/>
  <c r="J155" i="2" s="1"/>
  <c r="A156" i="2"/>
  <c r="G156" i="2"/>
  <c r="J156" i="2" s="1"/>
  <c r="A157" i="2"/>
  <c r="B157" i="2" s="1"/>
  <c r="G157" i="2"/>
  <c r="J157" i="2" s="1"/>
  <c r="A158" i="2"/>
  <c r="B158" i="2" s="1"/>
  <c r="G158" i="2"/>
  <c r="J158" i="2" s="1"/>
  <c r="A159" i="2"/>
  <c r="G159" i="2"/>
  <c r="J159" i="2" s="1"/>
  <c r="A160" i="2"/>
  <c r="D160" i="2" s="1"/>
  <c r="G160" i="2"/>
  <c r="J160" i="2" s="1"/>
  <c r="A161" i="2"/>
  <c r="E161" i="2" s="1"/>
  <c r="G161" i="2"/>
  <c r="J161" i="2" s="1"/>
  <c r="A162" i="2"/>
  <c r="F162" i="2" s="1"/>
  <c r="G162" i="2"/>
  <c r="J162" i="2" s="1"/>
  <c r="A163" i="2"/>
  <c r="B163" i="2" s="1"/>
  <c r="G163" i="2"/>
  <c r="J163" i="2" s="1"/>
  <c r="A164" i="2"/>
  <c r="H164" i="2" s="1"/>
  <c r="G164" i="2"/>
  <c r="J164" i="2" s="1"/>
  <c r="A165" i="2"/>
  <c r="G165" i="2"/>
  <c r="J165" i="2" s="1"/>
  <c r="A166" i="2"/>
  <c r="H166" i="2" s="1"/>
  <c r="G166" i="2"/>
  <c r="J166" i="2" s="1"/>
  <c r="A167" i="2"/>
  <c r="E167" i="2" s="1"/>
  <c r="G167" i="2"/>
  <c r="J167" i="2" s="1"/>
  <c r="A168" i="2"/>
  <c r="B168" i="2" s="1"/>
  <c r="G168" i="2"/>
  <c r="J168" i="2" s="1"/>
  <c r="A169" i="2"/>
  <c r="B169" i="2" s="1"/>
  <c r="G169" i="2"/>
  <c r="J169" i="2" s="1"/>
  <c r="A170" i="2"/>
  <c r="H170" i="2" s="1"/>
  <c r="G170" i="2"/>
  <c r="J170" i="2" s="1"/>
  <c r="A171" i="2"/>
  <c r="L171" i="2" s="1"/>
  <c r="G171" i="2"/>
  <c r="J171" i="2" s="1"/>
  <c r="A172" i="2"/>
  <c r="B172" i="2" s="1"/>
  <c r="G172" i="2"/>
  <c r="J172" i="2" s="1"/>
  <c r="A173" i="2"/>
  <c r="D173" i="2" s="1"/>
  <c r="G173" i="2"/>
  <c r="J173" i="2" s="1"/>
  <c r="A174" i="2"/>
  <c r="B174" i="2" s="1"/>
  <c r="G174" i="2"/>
  <c r="J174" i="2" s="1"/>
  <c r="A175" i="2"/>
  <c r="L175" i="2" s="1"/>
  <c r="G175" i="2"/>
  <c r="J175" i="2" s="1"/>
  <c r="A176" i="2"/>
  <c r="K176" i="2" s="1"/>
  <c r="N176" i="2" s="1"/>
  <c r="G176" i="2"/>
  <c r="J176" i="2" s="1"/>
  <c r="A177" i="2"/>
  <c r="D177" i="2" s="1"/>
  <c r="G177" i="2"/>
  <c r="J177" i="2" s="1"/>
  <c r="A178" i="2"/>
  <c r="B178" i="2" s="1"/>
  <c r="G178" i="2"/>
  <c r="J178" i="2" s="1"/>
  <c r="A179" i="2"/>
  <c r="G179" i="2"/>
  <c r="J179" i="2" s="1"/>
  <c r="A180" i="2"/>
  <c r="E180" i="2" s="1"/>
  <c r="G180" i="2"/>
  <c r="J180" i="2" s="1"/>
  <c r="A181" i="2"/>
  <c r="I181" i="2" s="1"/>
  <c r="G181" i="2"/>
  <c r="J181" i="2" s="1"/>
  <c r="A182" i="2"/>
  <c r="B182" i="2" s="1"/>
  <c r="G182" i="2"/>
  <c r="J182" i="2" s="1"/>
  <c r="A183" i="2"/>
  <c r="F183" i="2" s="1"/>
  <c r="G183" i="2"/>
  <c r="J183" i="2" s="1"/>
  <c r="A184" i="2"/>
  <c r="E184" i="2" s="1"/>
  <c r="G184" i="2"/>
  <c r="J184" i="2" s="1"/>
  <c r="A185" i="2"/>
  <c r="D185" i="2" s="1"/>
  <c r="G185" i="2"/>
  <c r="J185" i="2" s="1"/>
  <c r="A186" i="2"/>
  <c r="D186" i="2" s="1"/>
  <c r="G186" i="2"/>
  <c r="J186" i="2" s="1"/>
  <c r="A187" i="2"/>
  <c r="G187" i="2"/>
  <c r="J187" i="2" s="1"/>
  <c r="A188" i="2"/>
  <c r="D188" i="2" s="1"/>
  <c r="G188" i="2"/>
  <c r="J188" i="2" s="1"/>
  <c r="A189" i="2"/>
  <c r="E189" i="2" s="1"/>
  <c r="G189" i="2"/>
  <c r="J189" i="2" s="1"/>
  <c r="A190" i="2"/>
  <c r="D190" i="2" s="1"/>
  <c r="G190" i="2"/>
  <c r="J190" i="2" s="1"/>
  <c r="A191" i="2"/>
  <c r="F191" i="2" s="1"/>
  <c r="G191" i="2"/>
  <c r="J191" i="2" s="1"/>
  <c r="A192" i="2"/>
  <c r="D192" i="2" s="1"/>
  <c r="G192" i="2"/>
  <c r="J192" i="2" s="1"/>
  <c r="A193" i="2"/>
  <c r="F193" i="2" s="1"/>
  <c r="G193" i="2"/>
  <c r="J193" i="2" s="1"/>
  <c r="A194" i="2"/>
  <c r="B194" i="2" s="1"/>
  <c r="G194" i="2"/>
  <c r="J194" i="2" s="1"/>
  <c r="A195" i="2"/>
  <c r="F195" i="2" s="1"/>
  <c r="G195" i="2"/>
  <c r="J195" i="2" s="1"/>
  <c r="A196" i="2"/>
  <c r="B196" i="2" s="1"/>
  <c r="G196" i="2"/>
  <c r="J196" i="2" s="1"/>
  <c r="A197" i="2"/>
  <c r="F197" i="2" s="1"/>
  <c r="G197" i="2"/>
  <c r="J197" i="2" s="1"/>
  <c r="A198" i="2"/>
  <c r="B198" i="2" s="1"/>
  <c r="G198" i="2"/>
  <c r="J198" i="2" s="1"/>
  <c r="A199" i="2"/>
  <c r="L199" i="2" s="1"/>
  <c r="G199" i="2"/>
  <c r="J199" i="2" s="1"/>
  <c r="A200" i="2"/>
  <c r="F200" i="2" s="1"/>
  <c r="G200" i="2"/>
  <c r="J200" i="2" s="1"/>
  <c r="A201" i="2"/>
  <c r="F201" i="2" s="1"/>
  <c r="G201" i="2"/>
  <c r="J201" i="2" s="1"/>
  <c r="A202" i="2"/>
  <c r="D202" i="2" s="1"/>
  <c r="G202" i="2"/>
  <c r="J202" i="2" s="1"/>
  <c r="A203" i="2"/>
  <c r="H203" i="2" s="1"/>
  <c r="G203" i="2"/>
  <c r="J203" i="2" s="1"/>
  <c r="A204" i="2"/>
  <c r="H204" i="2" s="1"/>
  <c r="G204" i="2"/>
  <c r="J204" i="2" s="1"/>
  <c r="A205" i="2"/>
  <c r="F205" i="2" s="1"/>
  <c r="G205" i="2"/>
  <c r="J205" i="2" s="1"/>
  <c r="A206" i="2"/>
  <c r="E206" i="2" s="1"/>
  <c r="G206" i="2"/>
  <c r="J206" i="2" s="1"/>
  <c r="A207" i="2"/>
  <c r="B207" i="2" s="1"/>
  <c r="G207" i="2"/>
  <c r="J207" i="2" s="1"/>
  <c r="A208" i="2"/>
  <c r="F208" i="2" s="1"/>
  <c r="G208" i="2"/>
  <c r="J208" i="2" s="1"/>
  <c r="A209" i="2"/>
  <c r="D209" i="2" s="1"/>
  <c r="G209" i="2"/>
  <c r="J209" i="2" s="1"/>
  <c r="A210" i="2"/>
  <c r="I210" i="2" s="1"/>
  <c r="G210" i="2"/>
  <c r="J210" i="2" s="1"/>
  <c r="A211" i="2"/>
  <c r="L211" i="2" s="1"/>
  <c r="G211" i="2"/>
  <c r="J211" i="2" s="1"/>
  <c r="A212" i="2"/>
  <c r="F212" i="2" s="1"/>
  <c r="G212" i="2"/>
  <c r="J212" i="2" s="1"/>
  <c r="A213" i="2"/>
  <c r="I213" i="2" s="1"/>
  <c r="G213" i="2"/>
  <c r="J213" i="2" s="1"/>
  <c r="A214" i="2"/>
  <c r="E214" i="2" s="1"/>
  <c r="G214" i="2"/>
  <c r="J214" i="2" s="1"/>
  <c r="A215" i="2"/>
  <c r="B215" i="2" s="1"/>
  <c r="G215" i="2"/>
  <c r="J215" i="2" s="1"/>
  <c r="A216" i="2"/>
  <c r="H216" i="2" s="1"/>
  <c r="G216" i="2"/>
  <c r="J216" i="2" s="1"/>
  <c r="A217" i="2"/>
  <c r="D217" i="2" s="1"/>
  <c r="G217" i="2"/>
  <c r="J217" i="2" s="1"/>
  <c r="A218" i="2"/>
  <c r="I218" i="2" s="1"/>
  <c r="G218" i="2"/>
  <c r="J218" i="2" s="1"/>
  <c r="A219" i="2"/>
  <c r="L219" i="2" s="1"/>
  <c r="G219" i="2"/>
  <c r="J219" i="2" s="1"/>
  <c r="A220" i="2"/>
  <c r="E220" i="2" s="1"/>
  <c r="G220" i="2"/>
  <c r="J220" i="2" s="1"/>
  <c r="A221" i="2"/>
  <c r="D221" i="2" s="1"/>
  <c r="G221" i="2"/>
  <c r="J221" i="2" s="1"/>
  <c r="A222" i="2"/>
  <c r="F222" i="2" s="1"/>
  <c r="G222" i="2"/>
  <c r="J222" i="2" s="1"/>
  <c r="A223" i="2"/>
  <c r="B223" i="2" s="1"/>
  <c r="G223" i="2"/>
  <c r="J223" i="2" s="1"/>
  <c r="A224" i="2"/>
  <c r="I224" i="2" s="1"/>
  <c r="G224" i="2"/>
  <c r="J224" i="2" s="1"/>
  <c r="A225" i="2"/>
  <c r="I225" i="2" s="1"/>
  <c r="G225" i="2"/>
  <c r="J225" i="2" s="1"/>
  <c r="A226" i="2"/>
  <c r="H226" i="2" s="1"/>
  <c r="G226" i="2"/>
  <c r="J226" i="2" s="1"/>
  <c r="A227" i="2"/>
  <c r="B227" i="2" s="1"/>
  <c r="G227" i="2"/>
  <c r="J227" i="2" s="1"/>
  <c r="A228" i="2"/>
  <c r="F228" i="2" s="1"/>
  <c r="G228" i="2"/>
  <c r="J228" i="2" s="1"/>
  <c r="A229" i="2"/>
  <c r="G229" i="2"/>
  <c r="J229" i="2" s="1"/>
  <c r="A230" i="2"/>
  <c r="E230" i="2" s="1"/>
  <c r="G230" i="2"/>
  <c r="J230" i="2" s="1"/>
  <c r="A231" i="2"/>
  <c r="K231" i="2" s="1"/>
  <c r="N231" i="2" s="1"/>
  <c r="G231" i="2"/>
  <c r="J231" i="2" s="1"/>
  <c r="A232" i="2"/>
  <c r="D232" i="2" s="1"/>
  <c r="G232" i="2"/>
  <c r="J232" i="2" s="1"/>
  <c r="A233" i="2"/>
  <c r="D233" i="2" s="1"/>
  <c r="G233" i="2"/>
  <c r="J233" i="2" s="1"/>
  <c r="A234" i="2"/>
  <c r="B234" i="2" s="1"/>
  <c r="G234" i="2"/>
  <c r="J234" i="2" s="1"/>
  <c r="A235" i="2"/>
  <c r="F235" i="2" s="1"/>
  <c r="G235" i="2"/>
  <c r="J235" i="2" s="1"/>
  <c r="A236" i="2"/>
  <c r="F236" i="2" s="1"/>
  <c r="G236" i="2"/>
  <c r="J236" i="2" s="1"/>
  <c r="A237" i="2"/>
  <c r="E237" i="2" s="1"/>
  <c r="G237" i="2"/>
  <c r="J237" i="2" s="1"/>
  <c r="A238" i="2"/>
  <c r="H238" i="2" s="1"/>
  <c r="G238" i="2"/>
  <c r="J238" i="2" s="1"/>
  <c r="A239" i="2"/>
  <c r="D239" i="2" s="1"/>
  <c r="G239" i="2"/>
  <c r="J239" i="2" s="1"/>
  <c r="A240" i="2"/>
  <c r="D240" i="2" s="1"/>
  <c r="G240" i="2"/>
  <c r="J240" i="2" s="1"/>
  <c r="A241" i="2"/>
  <c r="B241" i="2" s="1"/>
  <c r="G241" i="2"/>
  <c r="J241" i="2" s="1"/>
  <c r="A242" i="2"/>
  <c r="D242" i="2" s="1"/>
  <c r="G242" i="2"/>
  <c r="J242" i="2" s="1"/>
  <c r="A243" i="2"/>
  <c r="F243" i="2" s="1"/>
  <c r="G243" i="2"/>
  <c r="J243" i="2" s="1"/>
  <c r="A244" i="2"/>
  <c r="B244" i="2" s="1"/>
  <c r="G244" i="2"/>
  <c r="J244" i="2" s="1"/>
  <c r="A245" i="2"/>
  <c r="K245" i="2" s="1"/>
  <c r="N245" i="2" s="1"/>
  <c r="G245" i="2"/>
  <c r="J245" i="2" s="1"/>
  <c r="A246" i="2"/>
  <c r="H246" i="2" s="1"/>
  <c r="G246" i="2"/>
  <c r="J246" i="2" s="1"/>
  <c r="A247" i="2"/>
  <c r="H247" i="2" s="1"/>
  <c r="G247" i="2"/>
  <c r="J247" i="2" s="1"/>
  <c r="A248" i="2"/>
  <c r="H248" i="2" s="1"/>
  <c r="G248" i="2"/>
  <c r="J248" i="2" s="1"/>
  <c r="A249" i="2"/>
  <c r="E249" i="2" s="1"/>
  <c r="G249" i="2"/>
  <c r="J249" i="2" s="1"/>
  <c r="A250" i="2"/>
  <c r="B250" i="2" s="1"/>
  <c r="G250" i="2"/>
  <c r="J250" i="2" s="1"/>
  <c r="A251" i="2"/>
  <c r="I251" i="2" s="1"/>
  <c r="G251" i="2"/>
  <c r="J251" i="2" s="1"/>
  <c r="A252" i="2"/>
  <c r="E252" i="2" s="1"/>
  <c r="G252" i="2"/>
  <c r="J252" i="2" s="1"/>
  <c r="A253" i="2"/>
  <c r="I253" i="2" s="1"/>
  <c r="G253" i="2"/>
  <c r="J253" i="2" s="1"/>
  <c r="A254" i="2"/>
  <c r="E254" i="2" s="1"/>
  <c r="G254" i="2"/>
  <c r="J254" i="2" s="1"/>
  <c r="A255" i="2"/>
  <c r="I255" i="2" s="1"/>
  <c r="G255" i="2"/>
  <c r="J255" i="2" s="1"/>
  <c r="A256" i="2"/>
  <c r="E256" i="2" s="1"/>
  <c r="G256" i="2"/>
  <c r="J256" i="2" s="1"/>
  <c r="A257" i="2"/>
  <c r="I257" i="2" s="1"/>
  <c r="G257" i="2"/>
  <c r="J257" i="2" s="1"/>
  <c r="A258" i="2"/>
  <c r="E258" i="2" s="1"/>
  <c r="G258" i="2"/>
  <c r="J258" i="2" s="1"/>
  <c r="A259" i="2"/>
  <c r="I259" i="2" s="1"/>
  <c r="G259" i="2"/>
  <c r="J259" i="2" s="1"/>
  <c r="A260" i="2"/>
  <c r="E260" i="2" s="1"/>
  <c r="G260" i="2"/>
  <c r="J260" i="2" s="1"/>
  <c r="A261" i="2"/>
  <c r="I261" i="2" s="1"/>
  <c r="G261" i="2"/>
  <c r="J261" i="2" s="1"/>
  <c r="A262" i="2"/>
  <c r="E262" i="2" s="1"/>
  <c r="G262" i="2"/>
  <c r="J262" i="2" s="1"/>
  <c r="A263" i="2"/>
  <c r="I263" i="2" s="1"/>
  <c r="G263" i="2"/>
  <c r="J263" i="2" s="1"/>
  <c r="A264" i="2"/>
  <c r="F264" i="2" s="1"/>
  <c r="G264" i="2"/>
  <c r="J264" i="2" s="1"/>
  <c r="A265" i="2"/>
  <c r="H265" i="2" s="1"/>
  <c r="G265" i="2"/>
  <c r="J265" i="2" s="1"/>
  <c r="A266" i="2"/>
  <c r="F266" i="2" s="1"/>
  <c r="G266" i="2"/>
  <c r="J266" i="2" s="1"/>
  <c r="A267" i="2"/>
  <c r="E267" i="2" s="1"/>
  <c r="G267" i="2"/>
  <c r="J267" i="2" s="1"/>
  <c r="A268" i="2"/>
  <c r="F268" i="2" s="1"/>
  <c r="G268" i="2"/>
  <c r="J268" i="2" s="1"/>
  <c r="A269" i="2"/>
  <c r="B269" i="2" s="1"/>
  <c r="G269" i="2"/>
  <c r="J269" i="2" s="1"/>
  <c r="K35" i="1"/>
  <c r="K42" i="1"/>
  <c r="L42" i="1"/>
  <c r="L81" i="1"/>
  <c r="K87" i="1"/>
  <c r="L87" i="1"/>
  <c r="L91" i="1"/>
  <c r="K101" i="1"/>
  <c r="L101" i="1"/>
  <c r="L104" i="1"/>
  <c r="K113" i="1"/>
  <c r="L113" i="1"/>
  <c r="K114" i="1"/>
  <c r="L114" i="1"/>
  <c r="K116" i="1"/>
  <c r="L116" i="1"/>
  <c r="K117" i="1"/>
  <c r="L117" i="1"/>
  <c r="K125" i="1"/>
  <c r="L125" i="1"/>
  <c r="K126" i="1"/>
  <c r="L126" i="1"/>
  <c r="K132" i="1"/>
  <c r="L132" i="1"/>
  <c r="K140" i="1"/>
  <c r="L140" i="1"/>
  <c r="K142" i="1"/>
  <c r="K144" i="1"/>
  <c r="L144" i="1"/>
  <c r="J8" i="1"/>
  <c r="J10" i="1"/>
  <c r="J12" i="1"/>
  <c r="J14" i="1"/>
  <c r="J16" i="1"/>
  <c r="J20" i="1"/>
  <c r="J24" i="1"/>
  <c r="J26" i="1"/>
  <c r="J28" i="1"/>
  <c r="J30" i="1"/>
  <c r="J33" i="1"/>
  <c r="J35" i="1"/>
  <c r="J38" i="1"/>
  <c r="J42" i="1"/>
  <c r="J44" i="1"/>
  <c r="J46" i="1"/>
  <c r="J47" i="1"/>
  <c r="J48" i="1"/>
  <c r="J49" i="1"/>
  <c r="J52" i="1"/>
  <c r="J54" i="1"/>
  <c r="J55" i="1"/>
  <c r="J56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I8" i="1"/>
  <c r="I10" i="1"/>
  <c r="I12" i="1"/>
  <c r="I14" i="1"/>
  <c r="I16" i="1"/>
  <c r="I20" i="1"/>
  <c r="I24" i="1"/>
  <c r="I26" i="1"/>
  <c r="I28" i="1"/>
  <c r="I30" i="1"/>
  <c r="I33" i="1"/>
  <c r="I35" i="1"/>
  <c r="I38" i="1"/>
  <c r="I42" i="1"/>
  <c r="I44" i="1"/>
  <c r="I46" i="1"/>
  <c r="I47" i="1"/>
  <c r="I48" i="1"/>
  <c r="I49" i="1"/>
  <c r="I52" i="1"/>
  <c r="I54" i="1"/>
  <c r="I55" i="1"/>
  <c r="I56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H8" i="1"/>
  <c r="H10" i="1"/>
  <c r="H12" i="1"/>
  <c r="H14" i="1"/>
  <c r="H16" i="1"/>
  <c r="H20" i="1"/>
  <c r="H24" i="1"/>
  <c r="H26" i="1"/>
  <c r="H28" i="1"/>
  <c r="H30" i="1"/>
  <c r="H33" i="1"/>
  <c r="H35" i="1"/>
  <c r="H38" i="1"/>
  <c r="H42" i="1"/>
  <c r="H44" i="1"/>
  <c r="H46" i="1"/>
  <c r="H47" i="1"/>
  <c r="H48" i="1"/>
  <c r="H49" i="1"/>
  <c r="H52" i="1"/>
  <c r="H54" i="1"/>
  <c r="H55" i="1"/>
  <c r="H56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G8" i="1"/>
  <c r="G10" i="1"/>
  <c r="G12" i="1"/>
  <c r="G14" i="1"/>
  <c r="G16" i="1"/>
  <c r="G20" i="1"/>
  <c r="G24" i="1"/>
  <c r="G26" i="1"/>
  <c r="G28" i="1"/>
  <c r="G30" i="1"/>
  <c r="G33" i="1"/>
  <c r="Q33" i="1" s="1"/>
  <c r="G35" i="1"/>
  <c r="G38" i="1"/>
  <c r="G42" i="1"/>
  <c r="G44" i="1"/>
  <c r="G46" i="1"/>
  <c r="G47" i="1"/>
  <c r="G48" i="1"/>
  <c r="G49" i="1"/>
  <c r="Q49" i="1" s="1"/>
  <c r="G52" i="1"/>
  <c r="G54" i="1"/>
  <c r="G55" i="1"/>
  <c r="G56" i="1"/>
  <c r="G59" i="1"/>
  <c r="G60" i="1"/>
  <c r="G61" i="1"/>
  <c r="G62" i="1"/>
  <c r="G63" i="1"/>
  <c r="G64" i="1"/>
  <c r="G65" i="1"/>
  <c r="Q65" i="1" s="1"/>
  <c r="G66" i="1"/>
  <c r="G67" i="1"/>
  <c r="G68" i="1"/>
  <c r="G69" i="1"/>
  <c r="G70" i="1"/>
  <c r="G71" i="1"/>
  <c r="G72" i="1"/>
  <c r="G73" i="1"/>
  <c r="Q73" i="1" s="1"/>
  <c r="G74" i="1"/>
  <c r="G75" i="1"/>
  <c r="G76" i="1"/>
  <c r="G77" i="1"/>
  <c r="G78" i="1"/>
  <c r="G79" i="1"/>
  <c r="G80" i="1"/>
  <c r="G81" i="1"/>
  <c r="Q81" i="1" s="1"/>
  <c r="G82" i="1"/>
  <c r="G83" i="1"/>
  <c r="G84" i="1"/>
  <c r="G85" i="1"/>
  <c r="G86" i="1"/>
  <c r="G87" i="1"/>
  <c r="G88" i="1"/>
  <c r="G89" i="1"/>
  <c r="Q89" i="1" s="1"/>
  <c r="G90" i="1"/>
  <c r="G91" i="1"/>
  <c r="G92" i="1"/>
  <c r="G93" i="1"/>
  <c r="G94" i="1"/>
  <c r="G95" i="1"/>
  <c r="G96" i="1"/>
  <c r="G97" i="1"/>
  <c r="Q97" i="1" s="1"/>
  <c r="G98" i="1"/>
  <c r="G99" i="1"/>
  <c r="G100" i="1"/>
  <c r="G101" i="1"/>
  <c r="G102" i="1"/>
  <c r="G103" i="1"/>
  <c r="G104" i="1"/>
  <c r="G105" i="1"/>
  <c r="Q105" i="1" s="1"/>
  <c r="G106" i="1"/>
  <c r="G107" i="1"/>
  <c r="G108" i="1"/>
  <c r="G109" i="1"/>
  <c r="G110" i="1"/>
  <c r="G111" i="1"/>
  <c r="G112" i="1"/>
  <c r="G113" i="1"/>
  <c r="Q113" i="1" s="1"/>
  <c r="G114" i="1"/>
  <c r="G115" i="1"/>
  <c r="G116" i="1"/>
  <c r="G117" i="1"/>
  <c r="G118" i="1"/>
  <c r="G119" i="1"/>
  <c r="G120" i="1"/>
  <c r="G121" i="1"/>
  <c r="Q121" i="1" s="1"/>
  <c r="G122" i="1"/>
  <c r="G123" i="1"/>
  <c r="G124" i="1"/>
  <c r="G125" i="1"/>
  <c r="G126" i="1"/>
  <c r="G127" i="1"/>
  <c r="G128" i="1"/>
  <c r="G129" i="1"/>
  <c r="Q129" i="1" s="1"/>
  <c r="G130" i="1"/>
  <c r="G131" i="1"/>
  <c r="G132" i="1"/>
  <c r="G133" i="1"/>
  <c r="G134" i="1"/>
  <c r="G135" i="1"/>
  <c r="G136" i="1"/>
  <c r="G137" i="1"/>
  <c r="Q137" i="1" s="1"/>
  <c r="G138" i="1"/>
  <c r="G139" i="1"/>
  <c r="G140" i="1"/>
  <c r="G141" i="1"/>
  <c r="G142" i="1"/>
  <c r="G143" i="1"/>
  <c r="G144" i="1"/>
  <c r="G145" i="1"/>
  <c r="Q145" i="1" s="1"/>
  <c r="G146" i="1"/>
  <c r="G147" i="1"/>
  <c r="D42" i="1"/>
  <c r="E42" i="1" s="1"/>
  <c r="D101" i="1"/>
  <c r="E101" i="1" s="1"/>
  <c r="D113" i="1"/>
  <c r="E113" i="1" s="1"/>
  <c r="D114" i="1"/>
  <c r="E114" i="1" s="1"/>
  <c r="D132" i="1"/>
  <c r="E132" i="1" s="1"/>
  <c r="D124" i="1" l="1"/>
  <c r="E124" i="1" s="1"/>
  <c r="D296" i="1"/>
  <c r="E296" i="1" s="1"/>
  <c r="D95" i="1"/>
  <c r="E95" i="1" s="1"/>
  <c r="D86" i="1"/>
  <c r="E86" i="1" s="1"/>
  <c r="D237" i="1"/>
  <c r="E237" i="1" s="1"/>
  <c r="D44" i="1"/>
  <c r="E44" i="1" s="1"/>
  <c r="D81" i="1"/>
  <c r="E81" i="1" s="1"/>
  <c r="D145" i="1"/>
  <c r="E145" i="1" s="1"/>
  <c r="D128" i="1"/>
  <c r="E128" i="1" s="1"/>
  <c r="L106" i="1"/>
  <c r="K106" i="1"/>
  <c r="L44" i="1"/>
  <c r="K94" i="1"/>
  <c r="K266" i="1"/>
  <c r="L145" i="1"/>
  <c r="L266" i="1"/>
  <c r="D64" i="1"/>
  <c r="E64" i="1" s="1"/>
  <c r="D108" i="1"/>
  <c r="E108" i="1" s="1"/>
  <c r="Q141" i="1"/>
  <c r="Q125" i="1"/>
  <c r="Q109" i="1"/>
  <c r="Q93" i="1"/>
  <c r="Q77" i="1"/>
  <c r="Q61" i="1"/>
  <c r="K295" i="1"/>
  <c r="L124" i="1"/>
  <c r="L95" i="1"/>
  <c r="L295" i="1"/>
  <c r="Q133" i="1"/>
  <c r="Q117" i="1"/>
  <c r="Q101" i="1"/>
  <c r="Q85" i="1"/>
  <c r="Q69" i="1"/>
  <c r="D135" i="1"/>
  <c r="E135" i="1" s="1"/>
  <c r="K166" i="1"/>
  <c r="Q146" i="1"/>
  <c r="Q138" i="1"/>
  <c r="Q130" i="1"/>
  <c r="Q122" i="1"/>
  <c r="Q114" i="1"/>
  <c r="Q106" i="1"/>
  <c r="Q98" i="1"/>
  <c r="Q90" i="1"/>
  <c r="Q82" i="1"/>
  <c r="Q74" i="1"/>
  <c r="Q66" i="1"/>
  <c r="Q42" i="1"/>
  <c r="Q26" i="1"/>
  <c r="L128" i="1"/>
  <c r="K108" i="1"/>
  <c r="D73" i="1"/>
  <c r="E73" i="1" s="1"/>
  <c r="K130" i="1"/>
  <c r="K137" i="1"/>
  <c r="D48" i="1"/>
  <c r="E48" i="1" s="1"/>
  <c r="Q143" i="1"/>
  <c r="Q135" i="1"/>
  <c r="Q127" i="1"/>
  <c r="Q119" i="1"/>
  <c r="Q111" i="1"/>
  <c r="Q103" i="1"/>
  <c r="Q95" i="1"/>
  <c r="Q87" i="1"/>
  <c r="Q79" i="1"/>
  <c r="Q71" i="1"/>
  <c r="Q63" i="1"/>
  <c r="Q55" i="1"/>
  <c r="Q47" i="1"/>
  <c r="L62" i="1"/>
  <c r="Q134" i="1"/>
  <c r="Q110" i="1"/>
  <c r="Q86" i="1"/>
  <c r="Q70" i="1"/>
  <c r="Q54" i="1"/>
  <c r="Q38" i="1"/>
  <c r="L48" i="1"/>
  <c r="K62" i="1"/>
  <c r="D130" i="1"/>
  <c r="E130" i="1" s="1"/>
  <c r="Q118" i="1"/>
  <c r="Q94" i="1"/>
  <c r="Q78" i="1"/>
  <c r="Q62" i="1"/>
  <c r="Q46" i="1"/>
  <c r="Q30" i="1"/>
  <c r="Q14" i="1"/>
  <c r="D129" i="1"/>
  <c r="E129" i="1" s="1"/>
  <c r="D143" i="1"/>
  <c r="E143" i="1" s="1"/>
  <c r="Q126" i="1"/>
  <c r="Q142" i="1"/>
  <c r="Q102" i="1"/>
  <c r="L270" i="1"/>
  <c r="D123" i="1"/>
  <c r="E123" i="1" s="1"/>
  <c r="D88" i="1"/>
  <c r="E88" i="1" s="1"/>
  <c r="Q140" i="1"/>
  <c r="Q124" i="1"/>
  <c r="Q108" i="1"/>
  <c r="Q92" i="1"/>
  <c r="Q76" i="1"/>
  <c r="Q60" i="1"/>
  <c r="Q44" i="1"/>
  <c r="Q28" i="1"/>
  <c r="Q12" i="1"/>
  <c r="L298" i="1"/>
  <c r="D298" i="1"/>
  <c r="E298" i="1" s="1"/>
  <c r="K298" i="1"/>
  <c r="Q132" i="1"/>
  <c r="Q116" i="1"/>
  <c r="Q100" i="1"/>
  <c r="Q84" i="1"/>
  <c r="Q68" i="1"/>
  <c r="Q52" i="1"/>
  <c r="Q20" i="1"/>
  <c r="Q147" i="1"/>
  <c r="Q139" i="1"/>
  <c r="Q131" i="1"/>
  <c r="Q123" i="1"/>
  <c r="Q115" i="1"/>
  <c r="Q107" i="1"/>
  <c r="Q99" i="1"/>
  <c r="Q91" i="1"/>
  <c r="Q83" i="1"/>
  <c r="Q75" i="1"/>
  <c r="Q67" i="1"/>
  <c r="Q59" i="1"/>
  <c r="Q35" i="1"/>
  <c r="L115" i="1"/>
  <c r="K88" i="1"/>
  <c r="L166" i="1"/>
  <c r="L299" i="1"/>
  <c r="D299" i="1"/>
  <c r="E299" i="1" s="1"/>
  <c r="K299" i="1"/>
  <c r="D63" i="1"/>
  <c r="E63" i="1" s="1"/>
  <c r="L301" i="1"/>
  <c r="D301" i="1"/>
  <c r="E301" i="1" s="1"/>
  <c r="K301" i="1"/>
  <c r="Q144" i="1"/>
  <c r="Q128" i="1"/>
  <c r="Q112" i="1"/>
  <c r="Q96" i="1"/>
  <c r="Q80" i="1"/>
  <c r="Q64" i="1"/>
  <c r="Q48" i="1"/>
  <c r="Q16" i="1"/>
  <c r="L83" i="1"/>
  <c r="Q136" i="1"/>
  <c r="Q120" i="1"/>
  <c r="Q104" i="1"/>
  <c r="Q88" i="1"/>
  <c r="Q72" i="1"/>
  <c r="Q56" i="1"/>
  <c r="Q24" i="1"/>
  <c r="K83" i="1"/>
  <c r="D300" i="1"/>
  <c r="E300" i="1" s="1"/>
  <c r="L300" i="1"/>
  <c r="K300" i="1"/>
  <c r="K47" i="1"/>
  <c r="D122" i="1"/>
  <c r="E122" i="1" s="1"/>
  <c r="D59" i="1"/>
  <c r="E59" i="1" s="1"/>
  <c r="K139" i="1"/>
  <c r="L123" i="1"/>
  <c r="K86" i="1"/>
  <c r="D112" i="1"/>
  <c r="E112" i="1" s="1"/>
  <c r="D93" i="1"/>
  <c r="E93" i="1" s="1"/>
  <c r="D76" i="1"/>
  <c r="E76" i="1" s="1"/>
  <c r="L135" i="1"/>
  <c r="L103" i="1"/>
  <c r="L93" i="1"/>
  <c r="L84" i="1"/>
  <c r="L75" i="1"/>
  <c r="K54" i="1"/>
  <c r="K270" i="1"/>
  <c r="D133" i="1"/>
  <c r="E133" i="1" s="1"/>
  <c r="K99" i="1"/>
  <c r="L59" i="1"/>
  <c r="D131" i="1"/>
  <c r="E131" i="1" s="1"/>
  <c r="D84" i="1"/>
  <c r="E84" i="1" s="1"/>
  <c r="L139" i="1"/>
  <c r="D142" i="1"/>
  <c r="E142" i="1" s="1"/>
  <c r="D99" i="1"/>
  <c r="E99" i="1" s="1"/>
  <c r="L76" i="1"/>
  <c r="L264" i="1"/>
  <c r="L54" i="1"/>
  <c r="D136" i="1"/>
  <c r="E136" i="1" s="1"/>
  <c r="D91" i="1"/>
  <c r="E91" i="1" s="1"/>
  <c r="D75" i="1"/>
  <c r="E75" i="1" s="1"/>
  <c r="D47" i="1"/>
  <c r="E47" i="1" s="1"/>
  <c r="K112" i="1"/>
  <c r="K103" i="1"/>
  <c r="K293" i="1"/>
  <c r="L293" i="1"/>
  <c r="D293" i="1"/>
  <c r="E293" i="1" s="1"/>
  <c r="K271" i="1"/>
  <c r="D271" i="1"/>
  <c r="E271" i="1" s="1"/>
  <c r="L271" i="1"/>
  <c r="D115" i="1"/>
  <c r="E115" i="1" s="1"/>
  <c r="D273" i="1"/>
  <c r="E273" i="1" s="1"/>
  <c r="L273" i="1"/>
  <c r="K273" i="1"/>
  <c r="K288" i="1"/>
  <c r="L288" i="1"/>
  <c r="D288" i="1"/>
  <c r="E288" i="1" s="1"/>
  <c r="D284" i="1"/>
  <c r="E284" i="1" s="1"/>
  <c r="L284" i="1"/>
  <c r="K284" i="1"/>
  <c r="K285" i="1"/>
  <c r="D285" i="1"/>
  <c r="E285" i="1" s="1"/>
  <c r="L285" i="1"/>
  <c r="K282" i="1"/>
  <c r="D282" i="1"/>
  <c r="E282" i="1" s="1"/>
  <c r="L282" i="1"/>
  <c r="K278" i="1"/>
  <c r="D278" i="1"/>
  <c r="E278" i="1" s="1"/>
  <c r="L278" i="1"/>
  <c r="L120" i="1"/>
  <c r="K73" i="1"/>
  <c r="K290" i="1"/>
  <c r="L290" i="1"/>
  <c r="D290" i="1"/>
  <c r="E290" i="1" s="1"/>
  <c r="K280" i="1"/>
  <c r="L280" i="1"/>
  <c r="D280" i="1"/>
  <c r="E280" i="1" s="1"/>
  <c r="L70" i="1"/>
  <c r="K283" i="1"/>
  <c r="D283" i="1"/>
  <c r="E283" i="1" s="1"/>
  <c r="L283" i="1"/>
  <c r="K275" i="1"/>
  <c r="D275" i="1"/>
  <c r="E275" i="1" s="1"/>
  <c r="L275" i="1"/>
  <c r="D281" i="1"/>
  <c r="E281" i="1" s="1"/>
  <c r="L281" i="1"/>
  <c r="K281" i="1"/>
  <c r="D276" i="1"/>
  <c r="E276" i="1" s="1"/>
  <c r="L276" i="1"/>
  <c r="K276" i="1"/>
  <c r="L121" i="1"/>
  <c r="D77" i="1"/>
  <c r="E77" i="1" s="1"/>
  <c r="D52" i="1"/>
  <c r="E52" i="1" s="1"/>
  <c r="L79" i="1"/>
  <c r="K70" i="1"/>
  <c r="L237" i="1"/>
  <c r="K274" i="1"/>
  <c r="D274" i="1"/>
  <c r="E274" i="1" s="1"/>
  <c r="L274" i="1"/>
  <c r="K291" i="1"/>
  <c r="D291" i="1"/>
  <c r="E291" i="1" s="1"/>
  <c r="L291" i="1"/>
  <c r="K272" i="1"/>
  <c r="D272" i="1"/>
  <c r="E272" i="1" s="1"/>
  <c r="L272" i="1"/>
  <c r="K77" i="1"/>
  <c r="D287" i="1"/>
  <c r="E287" i="1" s="1"/>
  <c r="K287" i="1"/>
  <c r="L287" i="1"/>
  <c r="K297" i="1"/>
  <c r="D297" i="1"/>
  <c r="E297" i="1" s="1"/>
  <c r="L297" i="1"/>
  <c r="D107" i="1"/>
  <c r="E107" i="1" s="1"/>
  <c r="D121" i="1"/>
  <c r="E121" i="1" s="1"/>
  <c r="L129" i="1"/>
  <c r="K255" i="1"/>
  <c r="K294" i="1"/>
  <c r="L294" i="1"/>
  <c r="D294" i="1"/>
  <c r="E294" i="1" s="1"/>
  <c r="D279" i="1"/>
  <c r="E279" i="1" s="1"/>
  <c r="K279" i="1"/>
  <c r="L279" i="1"/>
  <c r="D292" i="1"/>
  <c r="E292" i="1" s="1"/>
  <c r="L292" i="1"/>
  <c r="K292" i="1"/>
  <c r="L119" i="1"/>
  <c r="D197" i="1"/>
  <c r="E197" i="1" s="1"/>
  <c r="K197" i="1"/>
  <c r="L197" i="1"/>
  <c r="D141" i="1"/>
  <c r="E141" i="1" s="1"/>
  <c r="D222" i="1"/>
  <c r="E222" i="1" s="1"/>
  <c r="L222" i="1"/>
  <c r="K222" i="1"/>
  <c r="D61" i="1"/>
  <c r="E61" i="1" s="1"/>
  <c r="K119" i="1"/>
  <c r="L69" i="1"/>
  <c r="D96" i="1"/>
  <c r="E96" i="1" s="1"/>
  <c r="L110" i="1"/>
  <c r="K97" i="1"/>
  <c r="L131" i="1"/>
  <c r="L92" i="1"/>
  <c r="L80" i="1"/>
  <c r="D147" i="1"/>
  <c r="E147" i="1" s="1"/>
  <c r="D137" i="1"/>
  <c r="E137" i="1" s="1"/>
  <c r="D111" i="1"/>
  <c r="E111" i="1" s="1"/>
  <c r="D94" i="1"/>
  <c r="E94" i="1" s="1"/>
  <c r="D69" i="1"/>
  <c r="E69" i="1" s="1"/>
  <c r="D46" i="1"/>
  <c r="E46" i="1" s="1"/>
  <c r="K147" i="1"/>
  <c r="L122" i="1"/>
  <c r="L109" i="1"/>
  <c r="K105" i="1"/>
  <c r="K96" i="1"/>
  <c r="K92" i="1"/>
  <c r="K80" i="1"/>
  <c r="K68" i="1"/>
  <c r="K46" i="1"/>
  <c r="D257" i="1"/>
  <c r="E257" i="1" s="1"/>
  <c r="L257" i="1"/>
  <c r="K257" i="1"/>
  <c r="L111" i="1"/>
  <c r="L61" i="1"/>
  <c r="D97" i="1"/>
  <c r="E97" i="1" s="1"/>
  <c r="L143" i="1"/>
  <c r="L102" i="1"/>
  <c r="D105" i="1"/>
  <c r="E105" i="1" s="1"/>
  <c r="L127" i="1"/>
  <c r="L118" i="1"/>
  <c r="K102" i="1"/>
  <c r="L52" i="1"/>
  <c r="D183" i="1"/>
  <c r="E183" i="1" s="1"/>
  <c r="K183" i="1"/>
  <c r="L183" i="1"/>
  <c r="D71" i="1"/>
  <c r="E71" i="1" s="1"/>
  <c r="D127" i="1"/>
  <c r="E127" i="1" s="1"/>
  <c r="D110" i="1"/>
  <c r="E110" i="1" s="1"/>
  <c r="D68" i="1"/>
  <c r="E68" i="1" s="1"/>
  <c r="D205" i="1"/>
  <c r="E205" i="1" s="1"/>
  <c r="K205" i="1"/>
  <c r="L205" i="1"/>
  <c r="D250" i="1"/>
  <c r="E250" i="1" s="1"/>
  <c r="L250" i="1"/>
  <c r="K250" i="1"/>
  <c r="D208" i="1"/>
  <c r="E208" i="1" s="1"/>
  <c r="K208" i="1"/>
  <c r="L208" i="1"/>
  <c r="D175" i="1"/>
  <c r="E175" i="1" s="1"/>
  <c r="K175" i="1"/>
  <c r="L175" i="1"/>
  <c r="D213" i="1"/>
  <c r="E213" i="1" s="1"/>
  <c r="K213" i="1"/>
  <c r="L213" i="1"/>
  <c r="K118" i="1"/>
  <c r="D55" i="1"/>
  <c r="E55" i="1" s="1"/>
  <c r="L141" i="1"/>
  <c r="L136" i="1"/>
  <c r="K109" i="1"/>
  <c r="L100" i="1"/>
  <c r="L71" i="1"/>
  <c r="D66" i="1"/>
  <c r="E66" i="1" s="1"/>
  <c r="K63" i="1"/>
  <c r="K264" i="1"/>
  <c r="K258" i="1"/>
  <c r="D258" i="1"/>
  <c r="E258" i="1" s="1"/>
  <c r="K256" i="1"/>
  <c r="L256" i="1"/>
  <c r="L146" i="1"/>
  <c r="L138" i="1"/>
  <c r="L134" i="1"/>
  <c r="D248" i="1"/>
  <c r="E248" i="1" s="1"/>
  <c r="K248" i="1"/>
  <c r="K260" i="1"/>
  <c r="D260" i="1"/>
  <c r="E260" i="1" s="1"/>
  <c r="L260" i="1"/>
  <c r="D269" i="1"/>
  <c r="E269" i="1" s="1"/>
  <c r="L269" i="1"/>
  <c r="K269" i="1"/>
  <c r="D252" i="1"/>
  <c r="E252" i="1" s="1"/>
  <c r="L252" i="1"/>
  <c r="K252" i="1"/>
  <c r="Q8" i="1"/>
  <c r="K146" i="1"/>
  <c r="K138" i="1"/>
  <c r="K134" i="1"/>
  <c r="K262" i="1"/>
  <c r="D262" i="1"/>
  <c r="E262" i="1" s="1"/>
  <c r="L262" i="1"/>
  <c r="K261" i="1"/>
  <c r="D261" i="1"/>
  <c r="E261" i="1" s="1"/>
  <c r="L261" i="1"/>
  <c r="D247" i="1"/>
  <c r="E247" i="1" s="1"/>
  <c r="K247" i="1"/>
  <c r="L247" i="1"/>
  <c r="D65" i="1"/>
  <c r="E65" i="1" s="1"/>
  <c r="L133" i="1"/>
  <c r="K72" i="1"/>
  <c r="L55" i="1"/>
  <c r="L49" i="1"/>
  <c r="D263" i="1"/>
  <c r="E263" i="1" s="1"/>
  <c r="L263" i="1"/>
  <c r="K263" i="1"/>
  <c r="D265" i="1"/>
  <c r="E265" i="1" s="1"/>
  <c r="L265" i="1"/>
  <c r="K265" i="1"/>
  <c r="D243" i="1"/>
  <c r="E243" i="1" s="1"/>
  <c r="L243" i="1"/>
  <c r="K243" i="1"/>
  <c r="D251" i="1"/>
  <c r="E251" i="1" s="1"/>
  <c r="K251" i="1"/>
  <c r="L251" i="1"/>
  <c r="L65" i="1"/>
  <c r="K49" i="1"/>
  <c r="K268" i="1"/>
  <c r="D268" i="1"/>
  <c r="E268" i="1" s="1"/>
  <c r="L268" i="1"/>
  <c r="L82" i="1"/>
  <c r="K242" i="1"/>
  <c r="L248" i="1"/>
  <c r="K253" i="1"/>
  <c r="L253" i="1"/>
  <c r="D253" i="1"/>
  <c r="E253" i="1" s="1"/>
  <c r="L244" i="1"/>
  <c r="K244" i="1"/>
  <c r="D244" i="1"/>
  <c r="E244" i="1" s="1"/>
  <c r="K245" i="1"/>
  <c r="L245" i="1"/>
  <c r="D245" i="1"/>
  <c r="E245" i="1" s="1"/>
  <c r="D82" i="1"/>
  <c r="E82" i="1" s="1"/>
  <c r="L242" i="1"/>
  <c r="K267" i="1"/>
  <c r="D267" i="1"/>
  <c r="E267" i="1" s="1"/>
  <c r="L267" i="1"/>
  <c r="D254" i="1"/>
  <c r="E254" i="1" s="1"/>
  <c r="L254" i="1"/>
  <c r="K254" i="1"/>
  <c r="D246" i="1"/>
  <c r="E246" i="1" s="1"/>
  <c r="K246" i="1"/>
  <c r="L246" i="1"/>
  <c r="D241" i="1"/>
  <c r="E241" i="1" s="1"/>
  <c r="L241" i="1"/>
  <c r="K241" i="1"/>
  <c r="D259" i="1"/>
  <c r="E259" i="1" s="1"/>
  <c r="K259" i="1"/>
  <c r="L259" i="1"/>
  <c r="D249" i="1"/>
  <c r="E249" i="1" s="1"/>
  <c r="K249" i="1"/>
  <c r="L249" i="1"/>
  <c r="D199" i="1"/>
  <c r="E199" i="1" s="1"/>
  <c r="L199" i="1"/>
  <c r="K199" i="1"/>
  <c r="D168" i="1"/>
  <c r="E168" i="1" s="1"/>
  <c r="K168" i="1"/>
  <c r="L168" i="1"/>
  <c r="D170" i="1"/>
  <c r="E170" i="1" s="1"/>
  <c r="L170" i="1"/>
  <c r="K170" i="1"/>
  <c r="D189" i="1"/>
  <c r="E189" i="1" s="1"/>
  <c r="K189" i="1"/>
  <c r="L189" i="1"/>
  <c r="K158" i="1"/>
  <c r="L158" i="1"/>
  <c r="D150" i="1"/>
  <c r="E150" i="1" s="1"/>
  <c r="L150" i="1"/>
  <c r="K150" i="1"/>
  <c r="D173" i="1"/>
  <c r="E173" i="1" s="1"/>
  <c r="K173" i="1"/>
  <c r="L173" i="1"/>
  <c r="D203" i="1"/>
  <c r="E203" i="1" s="1"/>
  <c r="L203" i="1"/>
  <c r="K203" i="1"/>
  <c r="D215" i="1"/>
  <c r="E215" i="1" s="1"/>
  <c r="K215" i="1"/>
  <c r="L215" i="1"/>
  <c r="D210" i="1"/>
  <c r="E210" i="1" s="1"/>
  <c r="L210" i="1"/>
  <c r="K210" i="1"/>
  <c r="D149" i="1"/>
  <c r="E149" i="1" s="1"/>
  <c r="K149" i="1"/>
  <c r="L149" i="1"/>
  <c r="K159" i="1"/>
  <c r="L159" i="1"/>
  <c r="L163" i="1"/>
  <c r="K163" i="1"/>
  <c r="K157" i="1"/>
  <c r="L157" i="1"/>
  <c r="D198" i="1"/>
  <c r="E198" i="1" s="1"/>
  <c r="K198" i="1"/>
  <c r="L198" i="1"/>
  <c r="D227" i="1"/>
  <c r="E227" i="1" s="1"/>
  <c r="L227" i="1"/>
  <c r="K227" i="1"/>
  <c r="D184" i="1"/>
  <c r="E184" i="1" s="1"/>
  <c r="L184" i="1"/>
  <c r="K184" i="1"/>
  <c r="D232" i="1"/>
  <c r="E232" i="1" s="1"/>
  <c r="L232" i="1"/>
  <c r="K232" i="1"/>
  <c r="D120" i="1"/>
  <c r="E120" i="1" s="1"/>
  <c r="D192" i="1"/>
  <c r="E192" i="1" s="1"/>
  <c r="K192" i="1"/>
  <c r="L192" i="1"/>
  <c r="D236" i="1"/>
  <c r="E236" i="1" s="1"/>
  <c r="L236" i="1"/>
  <c r="K236" i="1"/>
  <c r="D224" i="1"/>
  <c r="E224" i="1" s="1"/>
  <c r="K224" i="1"/>
  <c r="L224" i="1"/>
  <c r="D179" i="1"/>
  <c r="E179" i="1" s="1"/>
  <c r="L179" i="1"/>
  <c r="K179" i="1"/>
  <c r="D202" i="1"/>
  <c r="E202" i="1" s="1"/>
  <c r="K202" i="1"/>
  <c r="L202" i="1"/>
  <c r="D235" i="1"/>
  <c r="E235" i="1" s="1"/>
  <c r="K235" i="1"/>
  <c r="L235" i="1"/>
  <c r="D180" i="1"/>
  <c r="E180" i="1" s="1"/>
  <c r="K180" i="1"/>
  <c r="L180" i="1"/>
  <c r="D178" i="1"/>
  <c r="E178" i="1" s="1"/>
  <c r="L178" i="1"/>
  <c r="K178" i="1"/>
  <c r="D201" i="1"/>
  <c r="E201" i="1" s="1"/>
  <c r="K201" i="1"/>
  <c r="L201" i="1"/>
  <c r="D151" i="1"/>
  <c r="E151" i="1" s="1"/>
  <c r="K151" i="1"/>
  <c r="L151" i="1"/>
  <c r="D220" i="1"/>
  <c r="E220" i="1" s="1"/>
  <c r="L220" i="1"/>
  <c r="K220" i="1"/>
  <c r="D195" i="1"/>
  <c r="E195" i="1" s="1"/>
  <c r="L195" i="1"/>
  <c r="K195" i="1"/>
  <c r="L155" i="1"/>
  <c r="K155" i="1"/>
  <c r="D187" i="1"/>
  <c r="E187" i="1" s="1"/>
  <c r="K187" i="1"/>
  <c r="L187" i="1"/>
  <c r="D167" i="1"/>
  <c r="E167" i="1" s="1"/>
  <c r="K167" i="1"/>
  <c r="L167" i="1"/>
  <c r="D172" i="1"/>
  <c r="E172" i="1" s="1"/>
  <c r="L172" i="1"/>
  <c r="K172" i="1"/>
  <c r="D182" i="1"/>
  <c r="E182" i="1" s="1"/>
  <c r="K182" i="1"/>
  <c r="L182" i="1"/>
  <c r="D226" i="1"/>
  <c r="E226" i="1" s="1"/>
  <c r="L226" i="1"/>
  <c r="K226" i="1"/>
  <c r="D193" i="1"/>
  <c r="E193" i="1" s="1"/>
  <c r="L193" i="1"/>
  <c r="K193" i="1"/>
  <c r="D177" i="1"/>
  <c r="E177" i="1" s="1"/>
  <c r="L177" i="1"/>
  <c r="K177" i="1"/>
  <c r="D225" i="1"/>
  <c r="E225" i="1" s="1"/>
  <c r="L225" i="1"/>
  <c r="K225" i="1"/>
  <c r="D238" i="1"/>
  <c r="E238" i="1" s="1"/>
  <c r="K238" i="1"/>
  <c r="L238" i="1"/>
  <c r="D239" i="1"/>
  <c r="E239" i="1" s="1"/>
  <c r="L239" i="1"/>
  <c r="K239" i="1"/>
  <c r="D223" i="1"/>
  <c r="E223" i="1" s="1"/>
  <c r="K223" i="1"/>
  <c r="L223" i="1"/>
  <c r="D217" i="1"/>
  <c r="E217" i="1" s="1"/>
  <c r="L217" i="1"/>
  <c r="K217" i="1"/>
  <c r="D169" i="1"/>
  <c r="E169" i="1" s="1"/>
  <c r="K169" i="1"/>
  <c r="L169" i="1"/>
  <c r="D218" i="1"/>
  <c r="E218" i="1" s="1"/>
  <c r="L218" i="1"/>
  <c r="K218" i="1"/>
  <c r="D186" i="1"/>
  <c r="E186" i="1" s="1"/>
  <c r="K186" i="1"/>
  <c r="L186" i="1"/>
  <c r="L162" i="1"/>
  <c r="K162" i="1"/>
  <c r="D207" i="1"/>
  <c r="E207" i="1" s="1"/>
  <c r="L207" i="1"/>
  <c r="K207" i="1"/>
  <c r="D209" i="1"/>
  <c r="E209" i="1" s="1"/>
  <c r="L209" i="1"/>
  <c r="K209" i="1"/>
  <c r="D171" i="1"/>
  <c r="E171" i="1" s="1"/>
  <c r="K171" i="1"/>
  <c r="L171" i="1"/>
  <c r="D219" i="1"/>
  <c r="E219" i="1" s="1"/>
  <c r="L219" i="1"/>
  <c r="K219" i="1"/>
  <c r="D188" i="1"/>
  <c r="E188" i="1" s="1"/>
  <c r="L188" i="1"/>
  <c r="K188" i="1"/>
  <c r="D174" i="1"/>
  <c r="E174" i="1" s="1"/>
  <c r="L174" i="1"/>
  <c r="K174" i="1"/>
  <c r="D200" i="1"/>
  <c r="E200" i="1" s="1"/>
  <c r="L200" i="1"/>
  <c r="K200" i="1"/>
  <c r="D153" i="1"/>
  <c r="E153" i="1" s="1"/>
  <c r="K153" i="1"/>
  <c r="L153" i="1"/>
  <c r="L161" i="1"/>
  <c r="K161" i="1"/>
  <c r="D216" i="1"/>
  <c r="E216" i="1" s="1"/>
  <c r="L216" i="1"/>
  <c r="K216" i="1"/>
  <c r="L156" i="1"/>
  <c r="K156" i="1"/>
  <c r="D152" i="1"/>
  <c r="E152" i="1" s="1"/>
  <c r="K152" i="1"/>
  <c r="L152" i="1"/>
  <c r="K164" i="1"/>
  <c r="L164" i="1"/>
  <c r="D212" i="1"/>
  <c r="E212" i="1" s="1"/>
  <c r="L212" i="1"/>
  <c r="K212" i="1"/>
  <c r="D206" i="1"/>
  <c r="E206" i="1" s="1"/>
  <c r="L206" i="1"/>
  <c r="K206" i="1"/>
  <c r="D228" i="1"/>
  <c r="E228" i="1" s="1"/>
  <c r="L228" i="1"/>
  <c r="K228" i="1"/>
  <c r="L154" i="1"/>
  <c r="K154" i="1"/>
  <c r="D190" i="1"/>
  <c r="E190" i="1" s="1"/>
  <c r="L190" i="1"/>
  <c r="K190" i="1"/>
  <c r="D229" i="1"/>
  <c r="E229" i="1" s="1"/>
  <c r="K229" i="1"/>
  <c r="L229" i="1"/>
  <c r="D214" i="1"/>
  <c r="E214" i="1" s="1"/>
  <c r="L214" i="1"/>
  <c r="K214" i="1"/>
  <c r="D234" i="1"/>
  <c r="E234" i="1" s="1"/>
  <c r="L234" i="1"/>
  <c r="K234" i="1"/>
  <c r="D240" i="1"/>
  <c r="E240" i="1" s="1"/>
  <c r="K240" i="1"/>
  <c r="L240" i="1"/>
  <c r="K165" i="1"/>
  <c r="L165" i="1"/>
  <c r="D221" i="1"/>
  <c r="E221" i="1" s="1"/>
  <c r="K221" i="1"/>
  <c r="L221" i="1"/>
  <c r="D204" i="1"/>
  <c r="E204" i="1" s="1"/>
  <c r="K204" i="1"/>
  <c r="L204" i="1"/>
  <c r="D194" i="1"/>
  <c r="E194" i="1" s="1"/>
  <c r="K194" i="1"/>
  <c r="L194" i="1"/>
  <c r="L160" i="1"/>
  <c r="K160" i="1"/>
  <c r="D148" i="1"/>
  <c r="E148" i="1" s="1"/>
  <c r="L148" i="1"/>
  <c r="K148" i="1"/>
  <c r="D191" i="1"/>
  <c r="E191" i="1" s="1"/>
  <c r="L191" i="1"/>
  <c r="K191" i="1"/>
  <c r="D176" i="1"/>
  <c r="E176" i="1" s="1"/>
  <c r="K176" i="1"/>
  <c r="L176" i="1"/>
  <c r="D231" i="1"/>
  <c r="E231" i="1" s="1"/>
  <c r="L231" i="1"/>
  <c r="K231" i="1"/>
  <c r="D185" i="1"/>
  <c r="E185" i="1" s="1"/>
  <c r="L185" i="1"/>
  <c r="K185" i="1"/>
  <c r="D196" i="1"/>
  <c r="E196" i="1" s="1"/>
  <c r="K196" i="1"/>
  <c r="L196" i="1"/>
  <c r="D211" i="1"/>
  <c r="E211" i="1" s="1"/>
  <c r="L211" i="1"/>
  <c r="K211" i="1"/>
  <c r="D181" i="1"/>
  <c r="E181" i="1" s="1"/>
  <c r="K181" i="1"/>
  <c r="L181" i="1"/>
  <c r="D230" i="1"/>
  <c r="E230" i="1" s="1"/>
  <c r="L230" i="1"/>
  <c r="K230" i="1"/>
  <c r="K79" i="1"/>
  <c r="L78" i="1"/>
  <c r="D78" i="1"/>
  <c r="E78" i="1" s="1"/>
  <c r="K64" i="1"/>
  <c r="D85" i="1"/>
  <c r="E85" i="1" s="1"/>
  <c r="L89" i="1"/>
  <c r="L85" i="1"/>
  <c r="D89" i="1"/>
  <c r="E89" i="1" s="1"/>
  <c r="K10" i="1"/>
  <c r="L60" i="1"/>
  <c r="K56" i="1"/>
  <c r="D60" i="1"/>
  <c r="E60" i="1" s="1"/>
  <c r="D72" i="1"/>
  <c r="E72" i="1" s="1"/>
  <c r="D56" i="1"/>
  <c r="E56" i="1" s="1"/>
  <c r="L10" i="1"/>
  <c r="Q10" i="1"/>
  <c r="K67" i="1"/>
  <c r="L67" i="1"/>
  <c r="L98" i="1"/>
  <c r="L90" i="1"/>
  <c r="L74" i="1"/>
  <c r="L66" i="1"/>
  <c r="K98" i="1"/>
  <c r="K90" i="1"/>
  <c r="K74" i="1"/>
  <c r="L12" i="1"/>
  <c r="K12" i="1"/>
  <c r="L95" i="2"/>
  <c r="I200" i="2"/>
  <c r="I252" i="2"/>
  <c r="B69" i="2"/>
  <c r="I208" i="2"/>
  <c r="L147" i="2"/>
  <c r="E208" i="2"/>
  <c r="D194" i="2"/>
  <c r="E147" i="2"/>
  <c r="I127" i="2"/>
  <c r="D208" i="2"/>
  <c r="K200" i="2"/>
  <c r="N200" i="2" s="1"/>
  <c r="I75" i="2"/>
  <c r="H260" i="2"/>
  <c r="D257" i="2"/>
  <c r="B238" i="2"/>
  <c r="K168" i="2"/>
  <c r="N168" i="2" s="1"/>
  <c r="E91" i="2"/>
  <c r="I87" i="2"/>
  <c r="D78" i="2"/>
  <c r="B115" i="2"/>
  <c r="E104" i="2"/>
  <c r="D80" i="2"/>
  <c r="L67" i="2"/>
  <c r="D86" i="2"/>
  <c r="E228" i="2"/>
  <c r="K147" i="2"/>
  <c r="N147" i="2" s="1"/>
  <c r="E141" i="2"/>
  <c r="I69" i="2"/>
  <c r="B67" i="2"/>
  <c r="K208" i="2"/>
  <c r="N208" i="2" s="1"/>
  <c r="B180" i="2"/>
  <c r="D169" i="2"/>
  <c r="D166" i="2"/>
  <c r="D144" i="2"/>
  <c r="H95" i="2"/>
  <c r="I244" i="2"/>
  <c r="F234" i="2"/>
  <c r="K228" i="2"/>
  <c r="N228" i="2" s="1"/>
  <c r="H210" i="2"/>
  <c r="H208" i="2"/>
  <c r="K202" i="2"/>
  <c r="N202" i="2" s="1"/>
  <c r="K186" i="2"/>
  <c r="N186" i="2" s="1"/>
  <c r="B183" i="2"/>
  <c r="L107" i="2"/>
  <c r="E234" i="2"/>
  <c r="D231" i="2"/>
  <c r="E225" i="2"/>
  <c r="D162" i="2"/>
  <c r="D138" i="2"/>
  <c r="L127" i="2"/>
  <c r="H97" i="2"/>
  <c r="B95" i="2"/>
  <c r="K91" i="2"/>
  <c r="N91" i="2" s="1"/>
  <c r="E76" i="2"/>
  <c r="B66" i="2"/>
  <c r="E59" i="2"/>
  <c r="H69" i="2"/>
  <c r="E253" i="2"/>
  <c r="E250" i="2"/>
  <c r="D243" i="2"/>
  <c r="E233" i="2"/>
  <c r="B230" i="2"/>
  <c r="D224" i="2"/>
  <c r="E204" i="2"/>
  <c r="L191" i="2"/>
  <c r="E178" i="2"/>
  <c r="D153" i="2"/>
  <c r="L143" i="2"/>
  <c r="B133" i="2"/>
  <c r="E99" i="2"/>
  <c r="B72" i="2"/>
  <c r="F67" i="2"/>
  <c r="D61" i="2"/>
  <c r="H197" i="2"/>
  <c r="F194" i="2"/>
  <c r="B129" i="2"/>
  <c r="I122" i="2"/>
  <c r="D102" i="2"/>
  <c r="D67" i="2"/>
  <c r="H242" i="2"/>
  <c r="I226" i="2"/>
  <c r="K206" i="2"/>
  <c r="N206" i="2" s="1"/>
  <c r="K203" i="2"/>
  <c r="N203" i="2" s="1"/>
  <c r="D246" i="2"/>
  <c r="L230" i="2"/>
  <c r="L212" i="2"/>
  <c r="E182" i="2"/>
  <c r="E177" i="2"/>
  <c r="H168" i="2"/>
  <c r="L162" i="2"/>
  <c r="K144" i="2"/>
  <c r="N144" i="2" s="1"/>
  <c r="I143" i="2"/>
  <c r="I118" i="2"/>
  <c r="K109" i="2"/>
  <c r="N109" i="2" s="1"/>
  <c r="H96" i="2"/>
  <c r="K65" i="2"/>
  <c r="N65" i="2" s="1"/>
  <c r="I230" i="2"/>
  <c r="K212" i="2"/>
  <c r="N212" i="2" s="1"/>
  <c r="I162" i="2"/>
  <c r="I144" i="2"/>
  <c r="F265" i="2"/>
  <c r="H245" i="2"/>
  <c r="H243" i="2"/>
  <c r="L241" i="2"/>
  <c r="H230" i="2"/>
  <c r="D200" i="2"/>
  <c r="L178" i="2"/>
  <c r="B170" i="2"/>
  <c r="D168" i="2"/>
  <c r="H162" i="2"/>
  <c r="H144" i="2"/>
  <c r="L111" i="2"/>
  <c r="I109" i="2"/>
  <c r="E268" i="2"/>
  <c r="E265" i="2"/>
  <c r="L261" i="2"/>
  <c r="K234" i="2"/>
  <c r="N234" i="2" s="1"/>
  <c r="E212" i="2"/>
  <c r="I178" i="2"/>
  <c r="E176" i="2"/>
  <c r="H148" i="2"/>
  <c r="L129" i="2"/>
  <c r="L78" i="2"/>
  <c r="D245" i="2"/>
  <c r="E243" i="2"/>
  <c r="D241" i="2"/>
  <c r="D230" i="2"/>
  <c r="I221" i="2"/>
  <c r="B218" i="2"/>
  <c r="B212" i="2"/>
  <c r="K199" i="2"/>
  <c r="N199" i="2" s="1"/>
  <c r="H196" i="2"/>
  <c r="D176" i="2"/>
  <c r="D164" i="2"/>
  <c r="E162" i="2"/>
  <c r="E144" i="2"/>
  <c r="B142" i="2"/>
  <c r="E123" i="2"/>
  <c r="E114" i="2"/>
  <c r="F114" i="2" s="1"/>
  <c r="B111" i="2"/>
  <c r="H106" i="2"/>
  <c r="D100" i="2"/>
  <c r="K97" i="2"/>
  <c r="N97" i="2" s="1"/>
  <c r="I95" i="2"/>
  <c r="L86" i="2"/>
  <c r="D84" i="2"/>
  <c r="B70" i="2"/>
  <c r="K158" i="2"/>
  <c r="N158" i="2" s="1"/>
  <c r="I268" i="2"/>
  <c r="L263" i="2"/>
  <c r="E257" i="2"/>
  <c r="K255" i="2"/>
  <c r="N255" i="2" s="1"/>
  <c r="F251" i="2"/>
  <c r="D250" i="2"/>
  <c r="H244" i="2"/>
  <c r="B236" i="2"/>
  <c r="H231" i="2"/>
  <c r="F230" i="2"/>
  <c r="I228" i="2"/>
  <c r="K226" i="2"/>
  <c r="N226" i="2" s="1"/>
  <c r="B222" i="2"/>
  <c r="I215" i="2"/>
  <c r="D212" i="2"/>
  <c r="I197" i="2"/>
  <c r="E194" i="2"/>
  <c r="F190" i="2"/>
  <c r="D182" i="2"/>
  <c r="B173" i="2"/>
  <c r="I168" i="2"/>
  <c r="B166" i="2"/>
  <c r="B164" i="2"/>
  <c r="H160" i="2"/>
  <c r="I158" i="2"/>
  <c r="I148" i="2"/>
  <c r="F144" i="2"/>
  <c r="B138" i="2"/>
  <c r="D114" i="2"/>
  <c r="I97" i="2"/>
  <c r="H91" i="2"/>
  <c r="L89" i="2"/>
  <c r="K78" i="2"/>
  <c r="N78" i="2" s="1"/>
  <c r="E66" i="2"/>
  <c r="E61" i="2"/>
  <c r="D59" i="2"/>
  <c r="K263" i="2"/>
  <c r="N263" i="2" s="1"/>
  <c r="H158" i="2"/>
  <c r="K89" i="2"/>
  <c r="N89" i="2" s="1"/>
  <c r="H263" i="2"/>
  <c r="K250" i="2"/>
  <c r="N250" i="2" s="1"/>
  <c r="K198" i="2"/>
  <c r="N198" i="2" s="1"/>
  <c r="L166" i="2"/>
  <c r="L121" i="2"/>
  <c r="H89" i="2"/>
  <c r="K261" i="2"/>
  <c r="N261" i="2" s="1"/>
  <c r="I250" i="2"/>
  <c r="E244" i="2"/>
  <c r="F244" i="2" s="1"/>
  <c r="D228" i="2"/>
  <c r="F226" i="2"/>
  <c r="I212" i="2"/>
  <c r="I202" i="2"/>
  <c r="E197" i="2"/>
  <c r="K193" i="2"/>
  <c r="N193" i="2" s="1"/>
  <c r="K191" i="2"/>
  <c r="N191" i="2" s="1"/>
  <c r="H181" i="2"/>
  <c r="F168" i="2"/>
  <c r="K166" i="2"/>
  <c r="N166" i="2" s="1"/>
  <c r="B162" i="2"/>
  <c r="F158" i="2"/>
  <c r="B153" i="2"/>
  <c r="F148" i="2"/>
  <c r="D147" i="2"/>
  <c r="L144" i="2"/>
  <c r="I128" i="2"/>
  <c r="L123" i="2"/>
  <c r="K121" i="2"/>
  <c r="N121" i="2" s="1"/>
  <c r="K119" i="2"/>
  <c r="N119" i="2" s="1"/>
  <c r="L114" i="2"/>
  <c r="K106" i="2"/>
  <c r="N106" i="2" s="1"/>
  <c r="D104" i="2"/>
  <c r="E97" i="2"/>
  <c r="B62" i="2"/>
  <c r="D269" i="2"/>
  <c r="I264" i="2"/>
  <c r="F263" i="2"/>
  <c r="I256" i="2"/>
  <c r="D254" i="2"/>
  <c r="H252" i="2"/>
  <c r="H250" i="2"/>
  <c r="D244" i="2"/>
  <c r="K240" i="2"/>
  <c r="N240" i="2" s="1"/>
  <c r="L232" i="2"/>
  <c r="E226" i="2"/>
  <c r="D214" i="2"/>
  <c r="H212" i="2"/>
  <c r="F204" i="2"/>
  <c r="E200" i="2"/>
  <c r="F198" i="2"/>
  <c r="D197" i="2"/>
  <c r="I194" i="2"/>
  <c r="I193" i="2"/>
  <c r="K178" i="2"/>
  <c r="N178" i="2" s="1"/>
  <c r="D174" i="2"/>
  <c r="E169" i="2"/>
  <c r="E168" i="2"/>
  <c r="I166" i="2"/>
  <c r="L164" i="2"/>
  <c r="E158" i="2"/>
  <c r="E148" i="2"/>
  <c r="L138" i="2"/>
  <c r="K114" i="2"/>
  <c r="N114" i="2" s="1"/>
  <c r="K108" i="2"/>
  <c r="N108" i="2" s="1"/>
  <c r="D97" i="2"/>
  <c r="F89" i="2"/>
  <c r="E263" i="2"/>
  <c r="L257" i="2"/>
  <c r="I240" i="2"/>
  <c r="H227" i="2"/>
  <c r="K210" i="2"/>
  <c r="N210" i="2" s="1"/>
  <c r="E198" i="2"/>
  <c r="H194" i="2"/>
  <c r="E185" i="2"/>
  <c r="H182" i="2"/>
  <c r="K164" i="2"/>
  <c r="N164" i="2" s="1"/>
  <c r="K161" i="2"/>
  <c r="N161" i="2" s="1"/>
  <c r="D158" i="2"/>
  <c r="K138" i="2"/>
  <c r="N138" i="2" s="1"/>
  <c r="D128" i="2"/>
  <c r="D121" i="2"/>
  <c r="D89" i="2"/>
  <c r="E79" i="2"/>
  <c r="L61" i="2"/>
  <c r="K268" i="2"/>
  <c r="N268" i="2" s="1"/>
  <c r="E264" i="2"/>
  <c r="D263" i="2"/>
  <c r="K257" i="2"/>
  <c r="N257" i="2" s="1"/>
  <c r="L253" i="2"/>
  <c r="F250" i="2"/>
  <c r="I243" i="2"/>
  <c r="B232" i="2"/>
  <c r="L222" i="2"/>
  <c r="D198" i="2"/>
  <c r="I196" i="2"/>
  <c r="L190" i="2"/>
  <c r="L173" i="2"/>
  <c r="F166" i="2"/>
  <c r="L158" i="2"/>
  <c r="F152" i="2"/>
  <c r="B128" i="2"/>
  <c r="B121" i="2"/>
  <c r="F103" i="2"/>
  <c r="I96" i="2"/>
  <c r="B89" i="2"/>
  <c r="B68" i="2"/>
  <c r="I66" i="2"/>
  <c r="L24" i="1"/>
  <c r="K24" i="1"/>
  <c r="B134" i="2"/>
  <c r="K134" i="2"/>
  <c r="N134" i="2" s="1"/>
  <c r="D130" i="2"/>
  <c r="K130" i="2"/>
  <c r="N130" i="2" s="1"/>
  <c r="K94" i="2"/>
  <c r="N94" i="2" s="1"/>
  <c r="B94" i="2"/>
  <c r="B120" i="2"/>
  <c r="D120" i="2"/>
  <c r="K269" i="2"/>
  <c r="N269" i="2" s="1"/>
  <c r="D265" i="2"/>
  <c r="F260" i="2"/>
  <c r="D253" i="2"/>
  <c r="B247" i="2"/>
  <c r="H240" i="2"/>
  <c r="L238" i="2"/>
  <c r="K237" i="2"/>
  <c r="N237" i="2" s="1"/>
  <c r="D234" i="2"/>
  <c r="I232" i="2"/>
  <c r="L228" i="2"/>
  <c r="B228" i="2"/>
  <c r="L224" i="2"/>
  <c r="E221" i="2"/>
  <c r="D204" i="2"/>
  <c r="H202" i="2"/>
  <c r="L200" i="2"/>
  <c r="B200" i="2"/>
  <c r="B190" i="2"/>
  <c r="E188" i="2"/>
  <c r="K183" i="2"/>
  <c r="N183" i="2" s="1"/>
  <c r="F182" i="2"/>
  <c r="B176" i="2"/>
  <c r="F176" i="2"/>
  <c r="D161" i="2"/>
  <c r="F160" i="2"/>
  <c r="L154" i="2"/>
  <c r="E153" i="2"/>
  <c r="E152" i="2"/>
  <c r="D141" i="2"/>
  <c r="I134" i="2"/>
  <c r="H132" i="2"/>
  <c r="D132" i="2"/>
  <c r="L132" i="2"/>
  <c r="L130" i="2"/>
  <c r="L126" i="2"/>
  <c r="L112" i="2"/>
  <c r="F108" i="2"/>
  <c r="F107" i="2"/>
  <c r="K107" i="2"/>
  <c r="N107" i="2" s="1"/>
  <c r="D107" i="2"/>
  <c r="E103" i="2"/>
  <c r="E93" i="2"/>
  <c r="I63" i="2"/>
  <c r="I124" i="2"/>
  <c r="D124" i="2"/>
  <c r="L124" i="2"/>
  <c r="D60" i="2"/>
  <c r="E60" i="2"/>
  <c r="K60" i="2"/>
  <c r="N60" i="2" s="1"/>
  <c r="K232" i="2"/>
  <c r="N232" i="2" s="1"/>
  <c r="F179" i="2"/>
  <c r="B179" i="2"/>
  <c r="F131" i="2"/>
  <c r="E131" i="2"/>
  <c r="K131" i="2"/>
  <c r="N131" i="2" s="1"/>
  <c r="F117" i="2"/>
  <c r="B117" i="2"/>
  <c r="H110" i="2"/>
  <c r="F110" i="2"/>
  <c r="B101" i="2"/>
  <c r="K101" i="2"/>
  <c r="N101" i="2" s="1"/>
  <c r="H85" i="2"/>
  <c r="K85" i="2"/>
  <c r="N85" i="2" s="1"/>
  <c r="B85" i="2"/>
  <c r="E85" i="2"/>
  <c r="B81" i="2"/>
  <c r="K81" i="2"/>
  <c r="N81" i="2" s="1"/>
  <c r="D81" i="2"/>
  <c r="F71" i="2"/>
  <c r="I71" i="2"/>
  <c r="I269" i="2"/>
  <c r="B253" i="2"/>
  <c r="B252" i="2"/>
  <c r="K248" i="2"/>
  <c r="N248" i="2" s="1"/>
  <c r="K238" i="2"/>
  <c r="N238" i="2" s="1"/>
  <c r="H232" i="2"/>
  <c r="K224" i="2"/>
  <c r="N224" i="2" s="1"/>
  <c r="L218" i="2"/>
  <c r="D213" i="2"/>
  <c r="L204" i="2"/>
  <c r="B204" i="2"/>
  <c r="F196" i="2"/>
  <c r="E193" i="2"/>
  <c r="B188" i="2"/>
  <c r="B186" i="2"/>
  <c r="E186" i="2"/>
  <c r="B161" i="2"/>
  <c r="B160" i="2"/>
  <c r="E157" i="2"/>
  <c r="K154" i="2"/>
  <c r="N154" i="2" s="1"/>
  <c r="D152" i="2"/>
  <c r="B141" i="2"/>
  <c r="K137" i="2"/>
  <c r="N137" i="2" s="1"/>
  <c r="H134" i="2"/>
  <c r="I130" i="2"/>
  <c r="K126" i="2"/>
  <c r="N126" i="2" s="1"/>
  <c r="B122" i="2"/>
  <c r="H122" i="2"/>
  <c r="K120" i="2"/>
  <c r="N120" i="2" s="1"/>
  <c r="H118" i="2"/>
  <c r="L118" i="2"/>
  <c r="B118" i="2"/>
  <c r="I101" i="2"/>
  <c r="L81" i="2"/>
  <c r="I79" i="2"/>
  <c r="B79" i="2"/>
  <c r="L79" i="2"/>
  <c r="D77" i="2"/>
  <c r="B77" i="2"/>
  <c r="B75" i="2"/>
  <c r="K75" i="2"/>
  <c r="N75" i="2" s="1"/>
  <c r="B140" i="2"/>
  <c r="K140" i="2"/>
  <c r="N140" i="2" s="1"/>
  <c r="E112" i="2"/>
  <c r="I112" i="2"/>
  <c r="H269" i="2"/>
  <c r="K218" i="2"/>
  <c r="N218" i="2" s="1"/>
  <c r="L214" i="2"/>
  <c r="I137" i="2"/>
  <c r="H130" i="2"/>
  <c r="I126" i="2"/>
  <c r="H112" i="2"/>
  <c r="B108" i="2"/>
  <c r="L108" i="2"/>
  <c r="D108" i="2"/>
  <c r="H103" i="2"/>
  <c r="B103" i="2"/>
  <c r="L103" i="2"/>
  <c r="I81" i="2"/>
  <c r="K253" i="2"/>
  <c r="N253" i="2" s="1"/>
  <c r="L252" i="2"/>
  <c r="F248" i="2"/>
  <c r="L239" i="2"/>
  <c r="L236" i="2"/>
  <c r="I234" i="2"/>
  <c r="H228" i="2"/>
  <c r="K220" i="2"/>
  <c r="N220" i="2" s="1"/>
  <c r="K216" i="2"/>
  <c r="N216" i="2" s="1"/>
  <c r="H214" i="2"/>
  <c r="I204" i="2"/>
  <c r="H200" i="2"/>
  <c r="K190" i="2"/>
  <c r="N190" i="2" s="1"/>
  <c r="I189" i="2"/>
  <c r="I176" i="2"/>
  <c r="L174" i="2"/>
  <c r="K170" i="2"/>
  <c r="N170" i="2" s="1"/>
  <c r="I163" i="2"/>
  <c r="D163" i="2"/>
  <c r="L160" i="2"/>
  <c r="E154" i="2"/>
  <c r="K151" i="2"/>
  <c r="N151" i="2" s="1"/>
  <c r="H140" i="2"/>
  <c r="F134" i="2"/>
  <c r="F133" i="2"/>
  <c r="I133" i="2"/>
  <c r="L133" i="2"/>
  <c r="I131" i="2"/>
  <c r="E128" i="2"/>
  <c r="H128" i="2"/>
  <c r="H126" i="2"/>
  <c r="F123" i="2"/>
  <c r="D123" i="2"/>
  <c r="I123" i="2"/>
  <c r="H120" i="2"/>
  <c r="I117" i="2"/>
  <c r="D111" i="2"/>
  <c r="I111" i="2"/>
  <c r="K102" i="2"/>
  <c r="N102" i="2" s="1"/>
  <c r="F91" i="2"/>
  <c r="I91" i="2"/>
  <c r="B91" i="2"/>
  <c r="L91" i="2"/>
  <c r="L85" i="2"/>
  <c r="F84" i="2"/>
  <c r="B84" i="2"/>
  <c r="H81" i="2"/>
  <c r="B80" i="2"/>
  <c r="E80" i="2"/>
  <c r="L80" i="2"/>
  <c r="E70" i="2"/>
  <c r="I70" i="2"/>
  <c r="I61" i="2"/>
  <c r="F61" i="2"/>
  <c r="K61" i="2"/>
  <c r="N61" i="2" s="1"/>
  <c r="B61" i="2"/>
  <c r="H59" i="2"/>
  <c r="B59" i="2"/>
  <c r="K59" i="2"/>
  <c r="N59" i="2" s="1"/>
  <c r="I113" i="2"/>
  <c r="E113" i="2"/>
  <c r="K246" i="2"/>
  <c r="N246" i="2" s="1"/>
  <c r="I238" i="2"/>
  <c r="H224" i="2"/>
  <c r="L220" i="2"/>
  <c r="L216" i="2"/>
  <c r="K204" i="2"/>
  <c r="N204" i="2" s="1"/>
  <c r="L170" i="2"/>
  <c r="L117" i="2"/>
  <c r="H101" i="2"/>
  <c r="H5" i="1"/>
  <c r="F269" i="2"/>
  <c r="K265" i="2"/>
  <c r="N265" i="2" s="1"/>
  <c r="L260" i="2"/>
  <c r="K258" i="2"/>
  <c r="N258" i="2" s="1"/>
  <c r="H253" i="2"/>
  <c r="K252" i="2"/>
  <c r="N252" i="2" s="1"/>
  <c r="E248" i="2"/>
  <c r="F246" i="2"/>
  <c r="K242" i="2"/>
  <c r="N242" i="2" s="1"/>
  <c r="K239" i="2"/>
  <c r="N239" i="2" s="1"/>
  <c r="E238" i="2"/>
  <c r="K236" i="2"/>
  <c r="N236" i="2" s="1"/>
  <c r="H234" i="2"/>
  <c r="E232" i="2"/>
  <c r="K225" i="2"/>
  <c r="N225" i="2" s="1"/>
  <c r="F224" i="2"/>
  <c r="I220" i="2"/>
  <c r="E218" i="2"/>
  <c r="I216" i="2"/>
  <c r="K201" i="2"/>
  <c r="N201" i="2" s="1"/>
  <c r="K197" i="2"/>
  <c r="N197" i="2" s="1"/>
  <c r="L196" i="2"/>
  <c r="I190" i="2"/>
  <c r="K182" i="2"/>
  <c r="N182" i="2" s="1"/>
  <c r="L179" i="2"/>
  <c r="H176" i="2"/>
  <c r="K174" i="2"/>
  <c r="N174" i="2" s="1"/>
  <c r="K160" i="2"/>
  <c r="N160" i="2" s="1"/>
  <c r="D154" i="2"/>
  <c r="B148" i="2"/>
  <c r="L148" i="2"/>
  <c r="L141" i="2"/>
  <c r="D135" i="2"/>
  <c r="E134" i="2"/>
  <c r="F130" i="2"/>
  <c r="L128" i="2"/>
  <c r="E124" i="2"/>
  <c r="L122" i="2"/>
  <c r="B119" i="2"/>
  <c r="I119" i="2"/>
  <c r="I114" i="2"/>
  <c r="H114" i="2"/>
  <c r="B114" i="2"/>
  <c r="D112" i="2"/>
  <c r="I110" i="2"/>
  <c r="K103" i="2"/>
  <c r="N103" i="2" s="1"/>
  <c r="F101" i="2"/>
  <c r="F96" i="2"/>
  <c r="E96" i="2"/>
  <c r="L94" i="2"/>
  <c r="K79" i="2"/>
  <c r="N79" i="2" s="1"/>
  <c r="K71" i="2"/>
  <c r="N71" i="2" s="1"/>
  <c r="K64" i="2"/>
  <c r="N64" i="2" s="1"/>
  <c r="I60" i="2"/>
  <c r="F137" i="2"/>
  <c r="L137" i="2"/>
  <c r="B152" i="2"/>
  <c r="H152" i="2"/>
  <c r="L135" i="2"/>
  <c r="L131" i="2"/>
  <c r="F125" i="2"/>
  <c r="L125" i="2"/>
  <c r="I120" i="2"/>
  <c r="D93" i="2"/>
  <c r="F93" i="2"/>
  <c r="E269" i="2"/>
  <c r="K260" i="2"/>
  <c r="N260" i="2" s="1"/>
  <c r="K256" i="2"/>
  <c r="N256" i="2" s="1"/>
  <c r="D248" i="2"/>
  <c r="E246" i="2"/>
  <c r="K244" i="2"/>
  <c r="N244" i="2" s="1"/>
  <c r="L243" i="2"/>
  <c r="I242" i="2"/>
  <c r="D238" i="2"/>
  <c r="K230" i="2"/>
  <c r="N230" i="2" s="1"/>
  <c r="L226" i="2"/>
  <c r="E224" i="2"/>
  <c r="D218" i="2"/>
  <c r="F214" i="2"/>
  <c r="K209" i="2"/>
  <c r="N209" i="2" s="1"/>
  <c r="L198" i="2"/>
  <c r="K196" i="2"/>
  <c r="N196" i="2" s="1"/>
  <c r="K194" i="2"/>
  <c r="N194" i="2" s="1"/>
  <c r="H190" i="2"/>
  <c r="L186" i="2"/>
  <c r="I182" i="2"/>
  <c r="K179" i="2"/>
  <c r="N179" i="2" s="1"/>
  <c r="D170" i="2"/>
  <c r="E166" i="2"/>
  <c r="K162" i="2"/>
  <c r="N162" i="2" s="1"/>
  <c r="L161" i="2"/>
  <c r="I160" i="2"/>
  <c r="B154" i="2"/>
  <c r="I152" i="2"/>
  <c r="K148" i="2"/>
  <c r="N148" i="2" s="1"/>
  <c r="I141" i="2"/>
  <c r="F140" i="2"/>
  <c r="E138" i="2"/>
  <c r="D137" i="2"/>
  <c r="B135" i="2"/>
  <c r="D134" i="2"/>
  <c r="K132" i="2"/>
  <c r="N132" i="2" s="1"/>
  <c r="D131" i="2"/>
  <c r="B130" i="2"/>
  <c r="K128" i="2"/>
  <c r="N128" i="2" s="1"/>
  <c r="B126" i="2"/>
  <c r="B124" i="2"/>
  <c r="K122" i="2"/>
  <c r="N122" i="2" s="1"/>
  <c r="F120" i="2"/>
  <c r="K118" i="2"/>
  <c r="N118" i="2" s="1"/>
  <c r="E117" i="2"/>
  <c r="B112" i="2"/>
  <c r="L109" i="2"/>
  <c r="D109" i="2"/>
  <c r="I107" i="2"/>
  <c r="L105" i="2"/>
  <c r="I103" i="2"/>
  <c r="E102" i="2"/>
  <c r="E101" i="2"/>
  <c r="B87" i="2"/>
  <c r="K87" i="2"/>
  <c r="N87" i="2" s="1"/>
  <c r="F85" i="2"/>
  <c r="H79" i="2"/>
  <c r="H71" i="2"/>
  <c r="K100" i="2"/>
  <c r="N100" i="2" s="1"/>
  <c r="F97" i="2"/>
  <c r="E89" i="2"/>
  <c r="I83" i="2"/>
  <c r="K67" i="2"/>
  <c r="N67" i="2" s="1"/>
  <c r="I76" i="2"/>
  <c r="E67" i="2"/>
  <c r="J5" i="1"/>
  <c r="D267" i="2"/>
  <c r="E266" i="2"/>
  <c r="L256" i="2"/>
  <c r="B256" i="2"/>
  <c r="K254" i="2"/>
  <c r="N254" i="2" s="1"/>
  <c r="K251" i="2"/>
  <c r="N251" i="2" s="1"/>
  <c r="I245" i="2"/>
  <c r="L242" i="2"/>
  <c r="B242" i="2"/>
  <c r="L240" i="2"/>
  <c r="B240" i="2"/>
  <c r="B239" i="2"/>
  <c r="F238" i="2"/>
  <c r="E236" i="2"/>
  <c r="I231" i="2"/>
  <c r="E222" i="2"/>
  <c r="B220" i="2"/>
  <c r="F218" i="2"/>
  <c r="B216" i="2"/>
  <c r="B210" i="2"/>
  <c r="L210" i="2"/>
  <c r="D206" i="2"/>
  <c r="D205" i="2"/>
  <c r="L202" i="2"/>
  <c r="B202" i="2"/>
  <c r="K195" i="2"/>
  <c r="N195" i="2" s="1"/>
  <c r="F187" i="2"/>
  <c r="K187" i="2"/>
  <c r="N187" i="2" s="1"/>
  <c r="L187" i="2"/>
  <c r="F184" i="2"/>
  <c r="L165" i="2"/>
  <c r="B165" i="2"/>
  <c r="F156" i="2"/>
  <c r="H156" i="2"/>
  <c r="I156" i="2"/>
  <c r="D156" i="2"/>
  <c r="E156" i="2"/>
  <c r="E150" i="2"/>
  <c r="F150" i="2"/>
  <c r="H150" i="2"/>
  <c r="B150" i="2"/>
  <c r="L150" i="2"/>
  <c r="D150" i="2"/>
  <c r="K267" i="2"/>
  <c r="N267" i="2" s="1"/>
  <c r="D116" i="2"/>
  <c r="E116" i="2"/>
  <c r="H116" i="2"/>
  <c r="I116" i="2"/>
  <c r="K116" i="2"/>
  <c r="N116" i="2" s="1"/>
  <c r="L116" i="2"/>
  <c r="B116" i="2"/>
  <c r="I5" i="1"/>
  <c r="L267" i="2"/>
  <c r="B267" i="2"/>
  <c r="B266" i="2"/>
  <c r="D247" i="2"/>
  <c r="D236" i="2"/>
  <c r="D223" i="2"/>
  <c r="D222" i="2"/>
  <c r="L206" i="2"/>
  <c r="B206" i="2"/>
  <c r="H195" i="2"/>
  <c r="E192" i="2"/>
  <c r="F192" i="2"/>
  <c r="B192" i="2"/>
  <c r="L192" i="2"/>
  <c r="I177" i="2"/>
  <c r="F172" i="2"/>
  <c r="H172" i="2"/>
  <c r="D172" i="2"/>
  <c r="E172" i="2"/>
  <c r="B73" i="2"/>
  <c r="L73" i="2"/>
  <c r="D73" i="2"/>
  <c r="E73" i="2"/>
  <c r="H73" i="2"/>
  <c r="I73" i="2"/>
  <c r="K73" i="2"/>
  <c r="N73" i="2" s="1"/>
  <c r="F73" i="2"/>
  <c r="I267" i="2"/>
  <c r="F213" i="2"/>
  <c r="E213" i="2"/>
  <c r="I206" i="2"/>
  <c r="F180" i="2"/>
  <c r="H180" i="2"/>
  <c r="D180" i="2"/>
  <c r="B167" i="2"/>
  <c r="L167" i="2"/>
  <c r="K155" i="2"/>
  <c r="N155" i="2" s="1"/>
  <c r="L155" i="2"/>
  <c r="D155" i="2"/>
  <c r="E155" i="2"/>
  <c r="F142" i="2"/>
  <c r="H142" i="2"/>
  <c r="I142" i="2"/>
  <c r="D142" i="2"/>
  <c r="E142" i="2"/>
  <c r="F139" i="2"/>
  <c r="E139" i="2"/>
  <c r="I139" i="2"/>
  <c r="K139" i="2"/>
  <c r="N139" i="2" s="1"/>
  <c r="B139" i="2"/>
  <c r="D139" i="2"/>
  <c r="K92" i="2"/>
  <c r="N92" i="2" s="1"/>
  <c r="L92" i="2"/>
  <c r="B92" i="2"/>
  <c r="D92" i="2"/>
  <c r="B184" i="2"/>
  <c r="L184" i="2"/>
  <c r="D184" i="2"/>
  <c r="I184" i="2"/>
  <c r="H267" i="2"/>
  <c r="K266" i="2"/>
  <c r="N266" i="2" s="1"/>
  <c r="L265" i="2"/>
  <c r="B265" i="2"/>
  <c r="B264" i="2"/>
  <c r="H256" i="2"/>
  <c r="D251" i="2"/>
  <c r="L248" i="2"/>
  <c r="B248" i="2"/>
  <c r="L246" i="2"/>
  <c r="B246" i="2"/>
  <c r="I239" i="2"/>
  <c r="I236" i="2"/>
  <c r="B231" i="2"/>
  <c r="D225" i="2"/>
  <c r="K222" i="2"/>
  <c r="N222" i="2" s="1"/>
  <c r="H220" i="2"/>
  <c r="B214" i="2"/>
  <c r="E209" i="2"/>
  <c r="H206" i="2"/>
  <c r="K205" i="2"/>
  <c r="N205" i="2" s="1"/>
  <c r="I201" i="2"/>
  <c r="K192" i="2"/>
  <c r="N192" i="2" s="1"/>
  <c r="F189" i="2"/>
  <c r="H189" i="2"/>
  <c r="D189" i="2"/>
  <c r="H188" i="2"/>
  <c r="I188" i="2"/>
  <c r="F188" i="2"/>
  <c r="F185" i="2"/>
  <c r="K185" i="2"/>
  <c r="N185" i="2" s="1"/>
  <c r="I185" i="2"/>
  <c r="F181" i="2"/>
  <c r="D181" i="2"/>
  <c r="E181" i="2"/>
  <c r="K181" i="2"/>
  <c r="N181" i="2" s="1"/>
  <c r="L172" i="2"/>
  <c r="L156" i="2"/>
  <c r="F149" i="2"/>
  <c r="K149" i="2"/>
  <c r="N149" i="2" s="1"/>
  <c r="L149" i="2"/>
  <c r="D149" i="2"/>
  <c r="E149" i="2"/>
  <c r="E146" i="2"/>
  <c r="F146" i="2"/>
  <c r="H146" i="2"/>
  <c r="B146" i="2"/>
  <c r="L146" i="2"/>
  <c r="D146" i="2"/>
  <c r="G5" i="1"/>
  <c r="F242" i="2"/>
  <c r="F240" i="2"/>
  <c r="H239" i="2"/>
  <c r="H236" i="2"/>
  <c r="I222" i="2"/>
  <c r="F216" i="2"/>
  <c r="F210" i="2"/>
  <c r="I205" i="2"/>
  <c r="F202" i="2"/>
  <c r="I192" i="2"/>
  <c r="H187" i="2"/>
  <c r="K184" i="2"/>
  <c r="N184" i="2" s="1"/>
  <c r="L180" i="2"/>
  <c r="F177" i="2"/>
  <c r="K177" i="2"/>
  <c r="N177" i="2" s="1"/>
  <c r="L177" i="2"/>
  <c r="K172" i="2"/>
  <c r="N172" i="2" s="1"/>
  <c r="I171" i="2"/>
  <c r="B171" i="2"/>
  <c r="D171" i="2"/>
  <c r="K156" i="2"/>
  <c r="N156" i="2" s="1"/>
  <c r="K150" i="2"/>
  <c r="N150" i="2" s="1"/>
  <c r="E136" i="2"/>
  <c r="F136" i="2"/>
  <c r="H136" i="2"/>
  <c r="I136" i="2"/>
  <c r="B136" i="2"/>
  <c r="L136" i="2"/>
  <c r="D136" i="2"/>
  <c r="L269" i="2"/>
  <c r="B268" i="2"/>
  <c r="F267" i="2"/>
  <c r="I266" i="2"/>
  <c r="I265" i="2"/>
  <c r="B263" i="2"/>
  <c r="E261" i="2"/>
  <c r="D260" i="2"/>
  <c r="D258" i="2"/>
  <c r="B257" i="2"/>
  <c r="F256" i="2"/>
  <c r="D255" i="2"/>
  <c r="L250" i="2"/>
  <c r="I248" i="2"/>
  <c r="L247" i="2"/>
  <c r="I246" i="2"/>
  <c r="L244" i="2"/>
  <c r="B243" i="2"/>
  <c r="E242" i="2"/>
  <c r="E240" i="2"/>
  <c r="L234" i="2"/>
  <c r="D227" i="2"/>
  <c r="D226" i="2"/>
  <c r="B224" i="2"/>
  <c r="H222" i="2"/>
  <c r="F220" i="2"/>
  <c r="H218" i="2"/>
  <c r="E217" i="2"/>
  <c r="E216" i="2"/>
  <c r="K214" i="2"/>
  <c r="N214" i="2" s="1"/>
  <c r="E210" i="2"/>
  <c r="B208" i="2"/>
  <c r="L208" i="2"/>
  <c r="F206" i="2"/>
  <c r="E202" i="2"/>
  <c r="E201" i="2"/>
  <c r="B199" i="2"/>
  <c r="H192" i="2"/>
  <c r="L188" i="2"/>
  <c r="H184" i="2"/>
  <c r="K180" i="2"/>
  <c r="N180" i="2" s="1"/>
  <c r="I172" i="2"/>
  <c r="I150" i="2"/>
  <c r="F145" i="2"/>
  <c r="K145" i="2"/>
  <c r="N145" i="2" s="1"/>
  <c r="L145" i="2"/>
  <c r="D145" i="2"/>
  <c r="E145" i="2"/>
  <c r="D5" i="1"/>
  <c r="E5" i="1" s="1"/>
  <c r="K264" i="2"/>
  <c r="N264" i="2" s="1"/>
  <c r="B261" i="2"/>
  <c r="B260" i="2"/>
  <c r="D256" i="2"/>
  <c r="I247" i="2"/>
  <c r="D237" i="2"/>
  <c r="B226" i="2"/>
  <c r="D220" i="2"/>
  <c r="D216" i="2"/>
  <c r="I214" i="2"/>
  <c r="K213" i="2"/>
  <c r="N213" i="2" s="1"/>
  <c r="D210" i="2"/>
  <c r="E205" i="2"/>
  <c r="D201" i="2"/>
  <c r="H198" i="2"/>
  <c r="I198" i="2"/>
  <c r="D196" i="2"/>
  <c r="E196" i="2"/>
  <c r="K189" i="2"/>
  <c r="N189" i="2" s="1"/>
  <c r="K188" i="2"/>
  <c r="N188" i="2" s="1"/>
  <c r="B187" i="2"/>
  <c r="H186" i="2"/>
  <c r="I186" i="2"/>
  <c r="F186" i="2"/>
  <c r="I180" i="2"/>
  <c r="F178" i="2"/>
  <c r="H178" i="2"/>
  <c r="D178" i="2"/>
  <c r="H174" i="2"/>
  <c r="I174" i="2"/>
  <c r="E174" i="2"/>
  <c r="F174" i="2"/>
  <c r="B156" i="2"/>
  <c r="K146" i="2"/>
  <c r="N146" i="2" s="1"/>
  <c r="L142" i="2"/>
  <c r="F170" i="2"/>
  <c r="I169" i="2"/>
  <c r="F164" i="2"/>
  <c r="E129" i="2"/>
  <c r="E125" i="2"/>
  <c r="E115" i="2"/>
  <c r="E106" i="2"/>
  <c r="F106" i="2"/>
  <c r="F105" i="2"/>
  <c r="I105" i="2"/>
  <c r="F63" i="2"/>
  <c r="H63" i="2"/>
  <c r="L183" i="2"/>
  <c r="E170" i="2"/>
  <c r="E164" i="2"/>
  <c r="E163" i="2"/>
  <c r="F154" i="2"/>
  <c r="L151" i="2"/>
  <c r="K143" i="2"/>
  <c r="N143" i="2" s="1"/>
  <c r="I140" i="2"/>
  <c r="F138" i="2"/>
  <c r="E135" i="2"/>
  <c r="E132" i="2"/>
  <c r="D129" i="2"/>
  <c r="K127" i="2"/>
  <c r="N127" i="2" s="1"/>
  <c r="D125" i="2"/>
  <c r="F124" i="2"/>
  <c r="L106" i="2"/>
  <c r="F88" i="2"/>
  <c r="B88" i="2"/>
  <c r="D88" i="2"/>
  <c r="E88" i="2"/>
  <c r="E87" i="2"/>
  <c r="F87" i="2"/>
  <c r="E75" i="2"/>
  <c r="F75" i="2"/>
  <c r="B65" i="2"/>
  <c r="L65" i="2"/>
  <c r="D65" i="2"/>
  <c r="E65" i="2"/>
  <c r="L63" i="2"/>
  <c r="F115" i="2"/>
  <c r="I115" i="2"/>
  <c r="B99" i="2"/>
  <c r="L99" i="2"/>
  <c r="D99" i="2"/>
  <c r="E77" i="2"/>
  <c r="F77" i="2"/>
  <c r="F59" i="2"/>
  <c r="K129" i="2"/>
  <c r="N129" i="2" s="1"/>
  <c r="K125" i="2"/>
  <c r="N125" i="2" s="1"/>
  <c r="L115" i="2"/>
  <c r="F113" i="2"/>
  <c r="B113" i="2"/>
  <c r="D113" i="2"/>
  <c r="D94" i="2"/>
  <c r="E94" i="2"/>
  <c r="F94" i="2" s="1"/>
  <c r="B83" i="2"/>
  <c r="L83" i="2"/>
  <c r="D83" i="2"/>
  <c r="E83" i="2"/>
  <c r="L77" i="2"/>
  <c r="F68" i="2"/>
  <c r="I68" i="2"/>
  <c r="I170" i="2"/>
  <c r="L169" i="2"/>
  <c r="I164" i="2"/>
  <c r="L163" i="2"/>
  <c r="E151" i="2"/>
  <c r="E143" i="2"/>
  <c r="E140" i="2"/>
  <c r="K135" i="2"/>
  <c r="N135" i="2" s="1"/>
  <c r="I132" i="2"/>
  <c r="E127" i="2"/>
  <c r="K115" i="2"/>
  <c r="N115" i="2" s="1"/>
  <c r="B110" i="2"/>
  <c r="L110" i="2"/>
  <c r="D110" i="2"/>
  <c r="E105" i="2"/>
  <c r="K99" i="2"/>
  <c r="N99" i="2" s="1"/>
  <c r="H93" i="2"/>
  <c r="I93" i="2"/>
  <c r="K88" i="2"/>
  <c r="N88" i="2" s="1"/>
  <c r="H87" i="2"/>
  <c r="K77" i="2"/>
  <c r="N77" i="2" s="1"/>
  <c r="H75" i="2"/>
  <c r="B71" i="2"/>
  <c r="L71" i="2"/>
  <c r="D71" i="2"/>
  <c r="E71" i="2"/>
  <c r="E69" i="2"/>
  <c r="F69" i="2"/>
  <c r="I65" i="2"/>
  <c r="E63" i="2"/>
  <c r="F62" i="2"/>
  <c r="I62" i="2"/>
  <c r="K62" i="2"/>
  <c r="N62" i="2" s="1"/>
  <c r="L194" i="2"/>
  <c r="D193" i="2"/>
  <c r="B191" i="2"/>
  <c r="E190" i="2"/>
  <c r="L182" i="2"/>
  <c r="H179" i="2"/>
  <c r="L176" i="2"/>
  <c r="I173" i="2"/>
  <c r="K169" i="2"/>
  <c r="N169" i="2" s="1"/>
  <c r="L168" i="2"/>
  <c r="E160" i="2"/>
  <c r="I154" i="2"/>
  <c r="L153" i="2"/>
  <c r="L152" i="2"/>
  <c r="D151" i="2"/>
  <c r="B147" i="2"/>
  <c r="D143" i="2"/>
  <c r="K141" i="2"/>
  <c r="N141" i="2" s="1"/>
  <c r="D140" i="2"/>
  <c r="I138" i="2"/>
  <c r="B137" i="2"/>
  <c r="L134" i="2"/>
  <c r="E133" i="2"/>
  <c r="E130" i="2"/>
  <c r="I129" i="2"/>
  <c r="D127" i="2"/>
  <c r="F126" i="2"/>
  <c r="I125" i="2"/>
  <c r="K124" i="2"/>
  <c r="N124" i="2" s="1"/>
  <c r="E122" i="2"/>
  <c r="F121" i="2"/>
  <c r="F122" i="2" s="1"/>
  <c r="I121" i="2"/>
  <c r="E118" i="2"/>
  <c r="L113" i="2"/>
  <c r="F111" i="2"/>
  <c r="F112" i="2" s="1"/>
  <c r="K111" i="2"/>
  <c r="N111" i="2" s="1"/>
  <c r="F109" i="2"/>
  <c r="E109" i="2"/>
  <c r="D106" i="2"/>
  <c r="D105" i="2"/>
  <c r="F104" i="2"/>
  <c r="I104" i="2"/>
  <c r="K104" i="2"/>
  <c r="N104" i="2" s="1"/>
  <c r="I99" i="2"/>
  <c r="D95" i="2"/>
  <c r="E95" i="2"/>
  <c r="F95" i="2" s="1"/>
  <c r="L93" i="2"/>
  <c r="I88" i="2"/>
  <c r="I77" i="2"/>
  <c r="L69" i="2"/>
  <c r="H65" i="2"/>
  <c r="D63" i="2"/>
  <c r="K153" i="2"/>
  <c r="N153" i="2" s="1"/>
  <c r="B151" i="2"/>
  <c r="B143" i="2"/>
  <c r="L140" i="2"/>
  <c r="I135" i="2"/>
  <c r="D133" i="2"/>
  <c r="B127" i="2"/>
  <c r="E126" i="2"/>
  <c r="H124" i="2"/>
  <c r="F119" i="2"/>
  <c r="D119" i="2"/>
  <c r="E119" i="2"/>
  <c r="D118" i="2"/>
  <c r="K113" i="2"/>
  <c r="N113" i="2" s="1"/>
  <c r="K110" i="2"/>
  <c r="N110" i="2" s="1"/>
  <c r="H108" i="2"/>
  <c r="I108" i="2"/>
  <c r="B106" i="2"/>
  <c r="B105" i="2"/>
  <c r="H99" i="2"/>
  <c r="K93" i="2"/>
  <c r="N93" i="2" s="1"/>
  <c r="H88" i="2"/>
  <c r="D87" i="2"/>
  <c r="F86" i="2"/>
  <c r="E86" i="2"/>
  <c r="K86" i="2"/>
  <c r="N86" i="2" s="1"/>
  <c r="K83" i="2"/>
  <c r="N83" i="2" s="1"/>
  <c r="H77" i="2"/>
  <c r="D75" i="2"/>
  <c r="K69" i="2"/>
  <c r="N69" i="2" s="1"/>
  <c r="K68" i="2"/>
  <c r="N68" i="2" s="1"/>
  <c r="F64" i="2"/>
  <c r="B64" i="2"/>
  <c r="E64" i="2"/>
  <c r="B63" i="2"/>
  <c r="B123" i="2"/>
  <c r="L120" i="2"/>
  <c r="B107" i="2"/>
  <c r="L101" i="2"/>
  <c r="L97" i="2"/>
  <c r="D96" i="2"/>
  <c r="I85" i="2"/>
  <c r="I67" i="2"/>
  <c r="K117" i="2"/>
  <c r="N117" i="2" s="1"/>
  <c r="L84" i="2"/>
  <c r="K66" i="2"/>
  <c r="N66" i="2" s="1"/>
  <c r="F229" i="2"/>
  <c r="B229" i="2"/>
  <c r="L229" i="2"/>
  <c r="H229" i="2"/>
  <c r="L268" i="2"/>
  <c r="D268" i="2"/>
  <c r="L266" i="2"/>
  <c r="D266" i="2"/>
  <c r="L264" i="2"/>
  <c r="D264" i="2"/>
  <c r="D261" i="2"/>
  <c r="L258" i="2"/>
  <c r="B258" i="2"/>
  <c r="F257" i="2"/>
  <c r="L255" i="2"/>
  <c r="B255" i="2"/>
  <c r="F254" i="2"/>
  <c r="E251" i="2"/>
  <c r="K249" i="2"/>
  <c r="N249" i="2" s="1"/>
  <c r="F245" i="2"/>
  <c r="B245" i="2"/>
  <c r="L245" i="2"/>
  <c r="K235" i="2"/>
  <c r="N235" i="2" s="1"/>
  <c r="H215" i="2"/>
  <c r="F219" i="2"/>
  <c r="E219" i="2"/>
  <c r="I262" i="2"/>
  <c r="H259" i="2"/>
  <c r="F241" i="2"/>
  <c r="H241" i="2"/>
  <c r="I235" i="2"/>
  <c r="F233" i="2"/>
  <c r="H233" i="2"/>
  <c r="B233" i="2"/>
  <c r="L233" i="2"/>
  <c r="K229" i="2"/>
  <c r="N229" i="2" s="1"/>
  <c r="F223" i="2"/>
  <c r="E223" i="2"/>
  <c r="K219" i="2"/>
  <c r="N219" i="2" s="1"/>
  <c r="F217" i="2"/>
  <c r="H217" i="2"/>
  <c r="B217" i="2"/>
  <c r="L217" i="2"/>
  <c r="F209" i="2"/>
  <c r="H209" i="2"/>
  <c r="B209" i="2"/>
  <c r="L209" i="2"/>
  <c r="F207" i="2"/>
  <c r="D207" i="2"/>
  <c r="E207" i="2"/>
  <c r="H207" i="2"/>
  <c r="I207" i="2"/>
  <c r="L249" i="2"/>
  <c r="L235" i="2"/>
  <c r="H262" i="2"/>
  <c r="L254" i="2"/>
  <c r="B254" i="2"/>
  <c r="L251" i="2"/>
  <c r="B251" i="2"/>
  <c r="I249" i="2"/>
  <c r="K241" i="2"/>
  <c r="N241" i="2" s="1"/>
  <c r="F237" i="2"/>
  <c r="B237" i="2"/>
  <c r="L237" i="2"/>
  <c r="H235" i="2"/>
  <c r="L223" i="2"/>
  <c r="I219" i="2"/>
  <c r="F203" i="2"/>
  <c r="I203" i="2"/>
  <c r="B203" i="2"/>
  <c r="L203" i="2"/>
  <c r="D203" i="2"/>
  <c r="E203" i="2"/>
  <c r="K262" i="2"/>
  <c r="N262" i="2" s="1"/>
  <c r="F211" i="2"/>
  <c r="I211" i="2"/>
  <c r="B211" i="2"/>
  <c r="E211" i="2"/>
  <c r="F259" i="2"/>
  <c r="I258" i="2"/>
  <c r="H255" i="2"/>
  <c r="K233" i="2"/>
  <c r="N233" i="2" s="1"/>
  <c r="I229" i="2"/>
  <c r="F227" i="2"/>
  <c r="E227" i="2"/>
  <c r="K223" i="2"/>
  <c r="N223" i="2" s="1"/>
  <c r="F221" i="2"/>
  <c r="B221" i="2"/>
  <c r="L221" i="2"/>
  <c r="H221" i="2"/>
  <c r="H219" i="2"/>
  <c r="K217" i="2"/>
  <c r="N217" i="2" s="1"/>
  <c r="F215" i="2"/>
  <c r="D215" i="2"/>
  <c r="E215" i="2"/>
  <c r="K211" i="2"/>
  <c r="N211" i="2" s="1"/>
  <c r="F175" i="2"/>
  <c r="H175" i="2"/>
  <c r="B175" i="2"/>
  <c r="D175" i="2"/>
  <c r="E175" i="2"/>
  <c r="I175" i="2"/>
  <c r="K175" i="2"/>
  <c r="N175" i="2" s="1"/>
  <c r="F159" i="2"/>
  <c r="H159" i="2"/>
  <c r="B159" i="2"/>
  <c r="D159" i="2"/>
  <c r="E159" i="2"/>
  <c r="I159" i="2"/>
  <c r="K159" i="2"/>
  <c r="N159" i="2" s="1"/>
  <c r="H268" i="2"/>
  <c r="H266" i="2"/>
  <c r="H264" i="2"/>
  <c r="F262" i="2"/>
  <c r="H261" i="2"/>
  <c r="E259" i="2"/>
  <c r="H258" i="2"/>
  <c r="E247" i="2"/>
  <c r="F247" i="2" s="1"/>
  <c r="I241" i="2"/>
  <c r="E235" i="2"/>
  <c r="L227" i="2"/>
  <c r="I223" i="2"/>
  <c r="H211" i="2"/>
  <c r="F199" i="2"/>
  <c r="D199" i="2"/>
  <c r="E199" i="2"/>
  <c r="H199" i="2"/>
  <c r="I199" i="2"/>
  <c r="K259" i="2"/>
  <c r="N259" i="2" s="1"/>
  <c r="F249" i="2"/>
  <c r="H249" i="2"/>
  <c r="D262" i="2"/>
  <c r="D259" i="2"/>
  <c r="F255" i="2"/>
  <c r="I254" i="2"/>
  <c r="F252" i="2"/>
  <c r="F253" i="2" s="1"/>
  <c r="H251" i="2"/>
  <c r="D249" i="2"/>
  <c r="K247" i="2"/>
  <c r="N247" i="2" s="1"/>
  <c r="I237" i="2"/>
  <c r="D235" i="2"/>
  <c r="I233" i="2"/>
  <c r="F231" i="2"/>
  <c r="E231" i="2"/>
  <c r="E229" i="2"/>
  <c r="K227" i="2"/>
  <c r="N227" i="2" s="1"/>
  <c r="F225" i="2"/>
  <c r="H225" i="2"/>
  <c r="B225" i="2"/>
  <c r="L225" i="2"/>
  <c r="H223" i="2"/>
  <c r="K221" i="2"/>
  <c r="N221" i="2" s="1"/>
  <c r="D219" i="2"/>
  <c r="I217" i="2"/>
  <c r="L215" i="2"/>
  <c r="I209" i="2"/>
  <c r="L207" i="2"/>
  <c r="L159" i="2"/>
  <c r="L262" i="2"/>
  <c r="B262" i="2"/>
  <c r="F261" i="2"/>
  <c r="I260" i="2"/>
  <c r="L259" i="2"/>
  <c r="B259" i="2"/>
  <c r="F258" i="2"/>
  <c r="H257" i="2"/>
  <c r="E255" i="2"/>
  <c r="H254" i="2"/>
  <c r="D252" i="2"/>
  <c r="B249" i="2"/>
  <c r="E245" i="2"/>
  <c r="K243" i="2"/>
  <c r="N243" i="2" s="1"/>
  <c r="E241" i="2"/>
  <c r="F239" i="2"/>
  <c r="E239" i="2"/>
  <c r="H237" i="2"/>
  <c r="B235" i="2"/>
  <c r="L231" i="2"/>
  <c r="D229" i="2"/>
  <c r="I227" i="2"/>
  <c r="B219" i="2"/>
  <c r="K215" i="2"/>
  <c r="N215" i="2" s="1"/>
  <c r="D211" i="2"/>
  <c r="K207" i="2"/>
  <c r="N207" i="2" s="1"/>
  <c r="F165" i="2"/>
  <c r="H165" i="2"/>
  <c r="H213" i="2"/>
  <c r="H205" i="2"/>
  <c r="L201" i="2"/>
  <c r="B201" i="2"/>
  <c r="E195" i="2"/>
  <c r="L193" i="2"/>
  <c r="B193" i="2"/>
  <c r="E187" i="2"/>
  <c r="L185" i="2"/>
  <c r="B185" i="2"/>
  <c r="E179" i="2"/>
  <c r="B177" i="2"/>
  <c r="E173" i="2"/>
  <c r="F171" i="2"/>
  <c r="H171" i="2"/>
  <c r="D167" i="2"/>
  <c r="K165" i="2"/>
  <c r="N165" i="2" s="1"/>
  <c r="D157" i="2"/>
  <c r="D195" i="2"/>
  <c r="I191" i="2"/>
  <c r="D187" i="2"/>
  <c r="I183" i="2"/>
  <c r="D179" i="2"/>
  <c r="K171" i="2"/>
  <c r="N171" i="2" s="1"/>
  <c r="F161" i="2"/>
  <c r="H161" i="2"/>
  <c r="F90" i="2"/>
  <c r="B90" i="2"/>
  <c r="L90" i="2"/>
  <c r="D90" i="2"/>
  <c r="E90" i="2"/>
  <c r="H90" i="2"/>
  <c r="I90" i="2"/>
  <c r="L195" i="2"/>
  <c r="B195" i="2"/>
  <c r="H191" i="2"/>
  <c r="H183" i="2"/>
  <c r="F167" i="2"/>
  <c r="H167" i="2"/>
  <c r="I165" i="2"/>
  <c r="F157" i="2"/>
  <c r="H157" i="2"/>
  <c r="I157" i="2"/>
  <c r="F98" i="2"/>
  <c r="B98" i="2"/>
  <c r="L98" i="2"/>
  <c r="D98" i="2"/>
  <c r="E98" i="2"/>
  <c r="H98" i="2"/>
  <c r="I98" i="2"/>
  <c r="F82" i="2"/>
  <c r="B82" i="2"/>
  <c r="L82" i="2"/>
  <c r="D82" i="2"/>
  <c r="E82" i="2"/>
  <c r="H82" i="2"/>
  <c r="I82" i="2"/>
  <c r="F173" i="2"/>
  <c r="H173" i="2"/>
  <c r="K167" i="2"/>
  <c r="N167" i="2" s="1"/>
  <c r="L157" i="2"/>
  <c r="F74" i="2"/>
  <c r="H74" i="2"/>
  <c r="D74" i="2"/>
  <c r="L74" i="2"/>
  <c r="B74" i="2"/>
  <c r="E74" i="2"/>
  <c r="I74" i="2"/>
  <c r="K74" i="2"/>
  <c r="N74" i="2" s="1"/>
  <c r="L213" i="2"/>
  <c r="B213" i="2"/>
  <c r="L205" i="2"/>
  <c r="B205" i="2"/>
  <c r="H201" i="2"/>
  <c r="L197" i="2"/>
  <c r="B197" i="2"/>
  <c r="H193" i="2"/>
  <c r="E191" i="2"/>
  <c r="L189" i="2"/>
  <c r="B189" i="2"/>
  <c r="H185" i="2"/>
  <c r="E183" i="2"/>
  <c r="L181" i="2"/>
  <c r="B181" i="2"/>
  <c r="H177" i="2"/>
  <c r="K173" i="2"/>
  <c r="N173" i="2" s="1"/>
  <c r="E165" i="2"/>
  <c r="F163" i="2"/>
  <c r="H163" i="2"/>
  <c r="I161" i="2"/>
  <c r="K157" i="2"/>
  <c r="N157" i="2" s="1"/>
  <c r="I195" i="2"/>
  <c r="D191" i="2"/>
  <c r="I187" i="2"/>
  <c r="D183" i="2"/>
  <c r="I179" i="2"/>
  <c r="E171" i="2"/>
  <c r="F169" i="2"/>
  <c r="H169" i="2"/>
  <c r="I167" i="2"/>
  <c r="D165" i="2"/>
  <c r="K163" i="2"/>
  <c r="N163" i="2" s="1"/>
  <c r="F155" i="2"/>
  <c r="H155" i="2"/>
  <c r="I155" i="2"/>
  <c r="L100" i="2"/>
  <c r="B100" i="2"/>
  <c r="F78" i="2"/>
  <c r="F79" i="2" s="1"/>
  <c r="H78" i="2"/>
  <c r="L102" i="2"/>
  <c r="B102" i="2"/>
  <c r="F72" i="2"/>
  <c r="H72" i="2"/>
  <c r="D72" i="2"/>
  <c r="L72" i="2"/>
  <c r="I153" i="2"/>
  <c r="I151" i="2"/>
  <c r="I149" i="2"/>
  <c r="I147" i="2"/>
  <c r="I145" i="2"/>
  <c r="I100" i="2"/>
  <c r="I92" i="2"/>
  <c r="I84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L104" i="2"/>
  <c r="B104" i="2"/>
  <c r="H100" i="2"/>
  <c r="L96" i="2"/>
  <c r="B96" i="2"/>
  <c r="H92" i="2"/>
  <c r="H84" i="2"/>
  <c r="F80" i="2"/>
  <c r="F81" i="2" s="1"/>
  <c r="H80" i="2"/>
  <c r="I78" i="2"/>
  <c r="F76" i="2"/>
  <c r="H76" i="2"/>
  <c r="D76" i="2"/>
  <c r="L76" i="2"/>
  <c r="K72" i="2"/>
  <c r="N72" i="2" s="1"/>
  <c r="I102" i="2"/>
  <c r="I94" i="2"/>
  <c r="I86" i="2"/>
  <c r="K80" i="2"/>
  <c r="N80" i="2" s="1"/>
  <c r="F70" i="2"/>
  <c r="H70" i="2"/>
  <c r="D70" i="2"/>
  <c r="L70" i="2"/>
  <c r="H102" i="2"/>
  <c r="E100" i="2"/>
  <c r="H94" i="2"/>
  <c r="E92" i="2"/>
  <c r="F92" i="2" s="1"/>
  <c r="H86" i="2"/>
  <c r="E84" i="2"/>
  <c r="E78" i="2"/>
  <c r="K76" i="2"/>
  <c r="N76" i="2" s="1"/>
  <c r="I72" i="2"/>
  <c r="L68" i="2"/>
  <c r="D68" i="2"/>
  <c r="L66" i="2"/>
  <c r="D66" i="2"/>
  <c r="L64" i="2"/>
  <c r="D64" i="2"/>
  <c r="L62" i="2"/>
  <c r="D62" i="2"/>
  <c r="L60" i="2"/>
  <c r="B60" i="2"/>
  <c r="H68" i="2"/>
  <c r="H66" i="2"/>
  <c r="H64" i="2"/>
  <c r="H62" i="2"/>
  <c r="H60" i="2"/>
  <c r="F60" i="2"/>
  <c r="I59" i="2"/>
  <c r="F132" i="2" l="1"/>
  <c r="F232" i="2"/>
  <c r="F116" i="2"/>
  <c r="Q5" i="1"/>
  <c r="F83" i="2"/>
  <c r="D33" i="1"/>
  <c r="E33" i="1" s="1"/>
  <c r="D35" i="1"/>
  <c r="E35" i="1" s="1"/>
  <c r="K5" i="1"/>
  <c r="L5" i="1"/>
  <c r="D38" i="1" l="1"/>
  <c r="E38" i="1" s="1"/>
  <c r="K38" i="1"/>
  <c r="L38" i="1"/>
  <c r="D28" i="1"/>
  <c r="E28" i="1" s="1"/>
  <c r="K28" i="1"/>
  <c r="L28" i="1"/>
  <c r="D14" i="1"/>
  <c r="E14" i="1" s="1"/>
  <c r="L14" i="1"/>
  <c r="K14" i="1"/>
  <c r="D30" i="1"/>
  <c r="E30" i="1" s="1"/>
  <c r="L30" i="1"/>
  <c r="K30" i="1"/>
  <c r="L33" i="1"/>
  <c r="K33" i="1"/>
  <c r="D26" i="1"/>
  <c r="E26" i="1" s="1"/>
  <c r="L26" i="1"/>
  <c r="K26" i="1"/>
  <c r="D20" i="1"/>
  <c r="E20" i="1" s="1"/>
  <c r="K20" i="1"/>
  <c r="L20" i="1"/>
  <c r="D16" i="1"/>
  <c r="E16" i="1" s="1"/>
  <c r="K16" i="1"/>
  <c r="L16" i="1"/>
  <c r="D8" i="1"/>
  <c r="E8" i="1" s="1"/>
  <c r="K8" i="1"/>
  <c r="L8" i="1"/>
</calcChain>
</file>

<file path=xl/sharedStrings.xml><?xml version="1.0" encoding="utf-8"?>
<sst xmlns="http://schemas.openxmlformats.org/spreadsheetml/2006/main" count="488" uniqueCount="94">
  <si>
    <t>Aggregation 30/03/2021 XETA</t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</si>
  <si>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</si>
  <si>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</si>
  <si>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</si>
  <si>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</si>
  <si>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</si>
  <si>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</si>
  <si>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</si>
  <si>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</si>
  <si>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</si>
  <si>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</si>
  <si>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</si>
  <si>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</si>
  <si>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</si>
  <si>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</si>
  <si>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</si>
  <si>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</si>
  <si>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</si>
  <si>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</si>
  <si>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</si>
  <si>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</si>
  <si>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</si>
  <si>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</si>
  <si>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</si>
  <si>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</si>
  <si>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t xml:space="preserve"> </t>
  </si>
  <si>
    <r>
      <t>Each transaction relating to the buy-back programme in shares of FRESENIUS SE with ISIN DE0005785604 by COMMERZBANK AG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</si>
  <si>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t>2026-06-03T09:10:33.458909Z</t>
  </si>
  <si>
    <t>EUR</t>
  </si>
  <si>
    <t>XETA</t>
  </si>
  <si>
    <t>decide</t>
  </si>
  <si>
    <t>2026-06-03T09:21:10.615122Z</t>
  </si>
  <si>
    <t>2026-06-03T09:21:29.114555Z</t>
  </si>
  <si>
    <t>2026-06-03T09:42:31.942862Z</t>
  </si>
  <si>
    <t>2026-06-03T09:08:52.052514Z</t>
  </si>
  <si>
    <t>2026-06-03T09:09:41.567552Z</t>
  </si>
  <si>
    <t>2026-06-03T09:50:48.616179Z</t>
  </si>
  <si>
    <t>2026-06-03T11:01:54.997230Z</t>
  </si>
  <si>
    <t>2026-06-03T11:01:55.000528Z</t>
  </si>
  <si>
    <t>2026-06-03T11:01:55.038814Z</t>
  </si>
  <si>
    <t>2026-06-03T09:34:31.433977Z</t>
  </si>
  <si>
    <t>2026-06-03T09:34:51.433016Z</t>
  </si>
  <si>
    <t>2026-06-03T09:35:25.525419Z</t>
  </si>
  <si>
    <t>2026-06-03T11:16:10.142361Z</t>
  </si>
  <si>
    <t>2026-06-03T09:50:47.807711Z</t>
  </si>
  <si>
    <t>2026-06-03T10:03:01.988107Z</t>
  </si>
  <si>
    <t>2026-06-03T10:54:06.635574Z</t>
  </si>
  <si>
    <t>2026-06-03T10:54:06.639208Z</t>
  </si>
  <si>
    <t>2026-06-03T10:21:20.222676Z</t>
  </si>
  <si>
    <t>2026-06-03T10:43:43.972615Z</t>
  </si>
  <si>
    <t>2026-06-03T10:43:43.975900Z</t>
  </si>
  <si>
    <t>2026-06-03T11:01:45.710522Z</t>
  </si>
  <si>
    <t>2026-06-03T11:01:45.799407Z</t>
  </si>
  <si>
    <t>2026-06-03T11:01:45.803021Z</t>
  </si>
  <si>
    <t>2026-06-03T11:22:29.058597Z</t>
  </si>
  <si>
    <t>2026-06-03T11:28:45.645941Z</t>
  </si>
  <si>
    <t>2026-06-03T11:15:20.025805Z</t>
  </si>
  <si>
    <t>2026-06-03T11:15:20.029652Z</t>
  </si>
  <si>
    <t>2026-06-03T11:21:50.269977Z</t>
  </si>
  <si>
    <t>2026-06-03T11:47:12.024243Z</t>
  </si>
  <si>
    <t>2026-06-03T11:47:12.028168Z</t>
  </si>
  <si>
    <t>Aggregation 03/06/2026 XETA</t>
  </si>
  <si>
    <t>2026-06-03T09:00:37.091059Z</t>
  </si>
  <si>
    <t>DAYV</t>
  </si>
  <si>
    <t>NEWO</t>
  </si>
  <si>
    <t>BUYI</t>
  </si>
  <si>
    <t>FILL</t>
  </si>
  <si>
    <t>2026-06-03T09:01:12.522574Z</t>
  </si>
  <si>
    <t>PARF</t>
  </si>
  <si>
    <t>2026-06-03T09:01:30.098190Z</t>
  </si>
  <si>
    <t>2026-06-03T09:02:19.592871Z</t>
  </si>
  <si>
    <t>2026-06-03T09:09:13.057538Z</t>
  </si>
  <si>
    <t>2026-06-03T09:21:51.445222Z</t>
  </si>
  <si>
    <t>2026-06-03T09:22:15.815652Z</t>
  </si>
  <si>
    <t>2026-06-03T09:33:56.954967Z</t>
  </si>
  <si>
    <t>2026-06-03T09:43:10.162451Z</t>
  </si>
  <si>
    <t>2026-06-03T09:48:00.098268Z</t>
  </si>
  <si>
    <t>2026-06-03T09:57:38.798472Z</t>
  </si>
  <si>
    <t>2026-06-03T10:10:15.431362Z</t>
  </si>
  <si>
    <t>2026-06-03T10:20:42.274349Z</t>
  </si>
  <si>
    <t>2026-06-03T10:39:36.530206Z</t>
  </si>
  <si>
    <t>2026-06-03T10:54:41.130055Z</t>
  </si>
  <si>
    <t>2026-06-03T11:02:43.310277Z</t>
  </si>
  <si>
    <t>2026-06-03T11:03:02.823985Z</t>
  </si>
  <si>
    <t>2026-06-03T11:03:19.097832Z</t>
  </si>
  <si>
    <t>2026-06-03T11:44:21.753957Z</t>
  </si>
  <si>
    <t>CHME</t>
  </si>
  <si>
    <t>2026-06-03T11:46:12.489587Z</t>
  </si>
  <si>
    <t>CAME</t>
  </si>
  <si>
    <t>2026-06-03T11:03:35.011351Z</t>
  </si>
  <si>
    <t>2026-06-03T11:16:57.614180Z</t>
  </si>
  <si>
    <t>2026-06-03T11:44:39.554030Z</t>
  </si>
  <si>
    <t>2026-06-03T11:46:11.380541Z</t>
  </si>
  <si>
    <t>2026-06-03T11:46:27.796493Z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</si>
</sst>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dd/mm/yyyydhh:mm"/>
    <numFmt numFmtId="166" formatCode="0000000000000000000"/>
    <numFmt numFmtId="167" formatCode="0.0000"/>
  </numFmts>
  <fonts count="12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rgb="FF006100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rgb="FF006100"/>
      <name val="Arial"/>
      <family val="2"/>
    </font>
    <font>
      <b/>
      <sz val="10"/>
      <color rgb="FFFF0000"/>
      <name val="Arial Narrow"/>
      <family val="2"/>
    </font>
    <font>
      <b/>
      <i/>
      <sz val="10"/>
      <name val="Arial Narrow"/>
      <family val="2"/>
    </font>
    <font>
      <b/>
      <i/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2" borderId="0" applyNumberFormat="0" applyBorder="0" applyAlignment="0" applyProtection="0"/>
  </cellStyleXfs>
  <cellXfs count="25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4" fillId="0" borderId="1" xfId="0" applyFont="1" applyBorder="1"/>
    <xf numFmtId="0" fontId="1" fillId="0" borderId="0" xfId="1"/>
    <xf numFmtId="0" fontId="1" fillId="0" borderId="1" xfId="1" applyBorder="1"/>
    <xf numFmtId="0" fontId="2" fillId="0" borderId="1" xfId="2" applyFont="1" applyBorder="1" applyAlignment="1">
      <alignment wrapText="1"/>
    </xf>
    <xf numFmtId="0" fontId="5" fillId="0" borderId="0" xfId="1" applyFont="1"/>
    <xf numFmtId="0" fontId="4" fillId="0" borderId="0" xfId="0" applyFont="1"/>
    <xf numFmtId="164" fontId="4" fillId="0" borderId="1" xfId="0" applyNumberFormat="1" applyFont="1" applyBorder="1"/>
    <xf numFmtId="0" fontId="2" fillId="0" borderId="1" xfId="2" applyFont="1" applyBorder="1" applyAlignment="1">
      <alignment horizontal="center" wrapText="1"/>
    </xf>
    <xf numFmtId="0" fontId="7" fillId="0" borderId="0" xfId="0" applyFont="1"/>
    <xf numFmtId="1" fontId="4" fillId="0" borderId="1" xfId="0" applyNumberFormat="1" applyFont="1" applyBorder="1"/>
    <xf numFmtId="0" fontId="3" fillId="0" borderId="2" xfId="1" applyFont="1" applyBorder="1" applyAlignment="1">
      <alignment wrapText="1"/>
    </xf>
    <xf numFmtId="0" fontId="8" fillId="0" borderId="0" xfId="3" applyFont="1" applyFill="1" applyBorder="1"/>
    <xf numFmtId="0" fontId="3" fillId="0" borderId="0" xfId="1" applyFont="1" applyAlignment="1">
      <alignment wrapText="1"/>
    </xf>
    <xf numFmtId="0" fontId="4" fillId="0" borderId="0" xfId="1" applyFont="1"/>
    <xf numFmtId="165" fontId="4" fillId="0" borderId="1" xfId="0" applyNumberFormat="1" applyFont="1" applyBorder="1"/>
    <xf numFmtId="0" fontId="2" fillId="0" borderId="0" xfId="2" applyFont="1" applyAlignment="1">
      <alignment wrapText="1"/>
    </xf>
    <xf numFmtId="4" fontId="0" fillId="0" borderId="0" xfId="0" applyNumberFormat="1"/>
    <xf numFmtId="166" fontId="1" fillId="0" borderId="1" xfId="1" applyNumberFormat="1" applyBorder="1"/>
    <xf numFmtId="0" fontId="8" fillId="0" borderId="1" xfId="3" applyFont="1" applyFill="1" applyBorder="1"/>
    <xf numFmtId="167" fontId="4" fillId="0" borderId="1" xfId="0" applyNumberFormat="1" applyFont="1" applyBorder="1"/>
    <xf numFmtId="0" fontId="3" fillId="0" borderId="1" xfId="0" applyFont="1" applyBorder="1" applyAlignment="1">
      <alignment wrapText="1"/>
    </xf>
    <xf numFmtId="0" fontId="2" fillId="0" borderId="1" xfId="2" applyFont="1" applyBorder="1" applyAlignment="1">
      <alignment horizontal="center" wrapText="1"/>
    </xf>
  </cellXfs>
  <cellStyles count="4">
    <cellStyle name="Gut" xfId="3" builtinId="26"/>
    <cellStyle name="Normal 2" xfId="1" xr:uid="{00000000-0005-0000-0000-000002000000}"/>
    <cellStyle name="Normal 2 2" xfId="2" xr:uid="{00000000-0005-0000-0000-000003000000}"/>
    <cellStyle name="Standard" xfId="0" builtinId="0"/>
  </cellStyles>
  <dxfs count="1">
    <dxf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ztb.icb.commerzbank.com\org\DE-O-03\CIO%20PUK\06%20SecProcesses\OME\ShareBuyBack_Reporting\Fresenius\sbb_raw_data.csv" TargetMode="External"/><Relationship Id="rId1" Type="http://schemas.openxmlformats.org/officeDocument/2006/relationships/externalLinkPath" Target="sbb_raw_data.csv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FRAIB\It\EquityTrading\DECIDE\ReportingMappings.xlsx" TargetMode="External"/><Relationship Id="rId1" Type="http://schemas.openxmlformats.org/officeDocument/2006/relationships/externalLinkPath" Target="file:///P:\FRAIB\It\EquityTrading\DECIDE\ReportingMapp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bb_raw_data"/>
    </sheetNames>
    <sheetDataSet>
      <sheetData sheetId="0">
        <row r="2">
          <cell r="A2" t="str">
            <v>03.06.2026 09:00:37.091059</v>
          </cell>
          <cell r="C2" t="str">
            <v>EDE</v>
          </cell>
          <cell r="H2" t="str">
            <v>EUR</v>
          </cell>
          <cell r="M2" t="str">
            <v>cb2kr7j</v>
          </cell>
          <cell r="N2">
            <v>525652677</v>
          </cell>
        </row>
        <row r="4">
          <cell r="A4" t="str">
            <v>03.06.2026 09:01:12.522574</v>
          </cell>
          <cell r="C4" t="str">
            <v>EDE</v>
          </cell>
          <cell r="H4" t="str">
            <v>EUR</v>
          </cell>
          <cell r="M4" t="str">
            <v>cb2kr7j</v>
          </cell>
          <cell r="N4">
            <v>525652875</v>
          </cell>
        </row>
        <row r="7">
          <cell r="A7" t="str">
            <v>03.06.2026 09:01:30.098190</v>
          </cell>
          <cell r="C7" t="str">
            <v>EDE</v>
          </cell>
          <cell r="H7" t="str">
            <v>EUR</v>
          </cell>
          <cell r="M7" t="str">
            <v>cb2kr7j</v>
          </cell>
          <cell r="N7">
            <v>525653207</v>
          </cell>
        </row>
        <row r="9">
          <cell r="A9" t="str">
            <v>03.06.2026 09:02:19.592871</v>
          </cell>
          <cell r="C9" t="str">
            <v>EDE</v>
          </cell>
          <cell r="H9" t="str">
            <v>EUR</v>
          </cell>
          <cell r="M9" t="str">
            <v>cb2kr7j</v>
          </cell>
          <cell r="N9">
            <v>525653651</v>
          </cell>
        </row>
        <row r="11">
          <cell r="A11" t="str">
            <v>03.06.2026 09:09:13.057538</v>
          </cell>
          <cell r="C11" t="str">
            <v>EDE</v>
          </cell>
          <cell r="H11" t="str">
            <v>EUR</v>
          </cell>
          <cell r="M11" t="str">
            <v>cb2kr7j</v>
          </cell>
          <cell r="N11">
            <v>525656773</v>
          </cell>
        </row>
        <row r="13">
          <cell r="A13" t="str">
            <v>03.06.2026 09:21:51.445222</v>
          </cell>
          <cell r="C13" t="str">
            <v>EDE</v>
          </cell>
          <cell r="H13" t="str">
            <v>EUR</v>
          </cell>
          <cell r="M13" t="str">
            <v>cb2kr7j</v>
          </cell>
          <cell r="N13">
            <v>525662614</v>
          </cell>
        </row>
        <row r="15">
          <cell r="A15" t="str">
            <v>03.06.2026 09:22:15.815652</v>
          </cell>
          <cell r="C15" t="str">
            <v>EDE</v>
          </cell>
          <cell r="H15" t="str">
            <v>EUR</v>
          </cell>
          <cell r="M15" t="str">
            <v>cb2kr7j</v>
          </cell>
          <cell r="N15">
            <v>525662898</v>
          </cell>
        </row>
        <row r="19">
          <cell r="A19" t="str">
            <v>03.06.2026 09:33:56.954967</v>
          </cell>
          <cell r="C19" t="str">
            <v>EDE</v>
          </cell>
          <cell r="H19" t="str">
            <v>EUR</v>
          </cell>
          <cell r="M19" t="str">
            <v>cb2kr7j</v>
          </cell>
          <cell r="N19">
            <v>525668226</v>
          </cell>
        </row>
        <row r="23">
          <cell r="A23" t="str">
            <v>03.06.2026 09:43:10.162451</v>
          </cell>
          <cell r="C23" t="str">
            <v>EDE</v>
          </cell>
          <cell r="H23" t="str">
            <v>EUR</v>
          </cell>
          <cell r="M23" t="str">
            <v>cb2kr7j</v>
          </cell>
          <cell r="N23">
            <v>525672730</v>
          </cell>
        </row>
        <row r="25">
          <cell r="A25" t="str">
            <v>03.06.2026 09:48:00.098268</v>
          </cell>
          <cell r="C25" t="str">
            <v>EDE</v>
          </cell>
          <cell r="H25" t="str">
            <v>EUR</v>
          </cell>
          <cell r="M25" t="str">
            <v>cb2kr7j</v>
          </cell>
          <cell r="N25">
            <v>525674984</v>
          </cell>
        </row>
        <row r="27">
          <cell r="A27" t="str">
            <v>03.06.2026 09:57:38.798472</v>
          </cell>
          <cell r="C27" t="str">
            <v>EDE</v>
          </cell>
          <cell r="H27" t="str">
            <v>EUR</v>
          </cell>
          <cell r="M27" t="str">
            <v>cb2kr7j</v>
          </cell>
          <cell r="N27">
            <v>525679429</v>
          </cell>
        </row>
        <row r="29">
          <cell r="A29" t="str">
            <v>03.06.2026 10:10:15.431362</v>
          </cell>
          <cell r="C29" t="str">
            <v>EDE</v>
          </cell>
          <cell r="H29" t="str">
            <v>EUR</v>
          </cell>
          <cell r="M29" t="str">
            <v>cb2kr7j</v>
          </cell>
          <cell r="N29">
            <v>525685019</v>
          </cell>
        </row>
        <row r="32">
          <cell r="A32" t="str">
            <v>03.06.2026 10:20:42.274349</v>
          </cell>
          <cell r="C32" t="str">
            <v>EDE</v>
          </cell>
          <cell r="H32" t="str">
            <v>EUR</v>
          </cell>
          <cell r="M32" t="str">
            <v>cb2kr7j</v>
          </cell>
          <cell r="N32">
            <v>525689262</v>
          </cell>
        </row>
        <row r="34">
          <cell r="A34" t="str">
            <v>03.06.2026 10:39:36.530206</v>
          </cell>
          <cell r="C34" t="str">
            <v>EDE</v>
          </cell>
          <cell r="H34" t="str">
            <v>EUR</v>
          </cell>
          <cell r="M34" t="str">
            <v>cb2kr7j</v>
          </cell>
          <cell r="N34">
            <v>525696788</v>
          </cell>
        </row>
        <row r="37">
          <cell r="A37" t="str">
            <v>03.06.2026 10:54:41.130055</v>
          </cell>
          <cell r="C37" t="str">
            <v>EDE</v>
          </cell>
          <cell r="H37" t="str">
            <v>EUR</v>
          </cell>
          <cell r="M37" t="str">
            <v>cb2kr7j</v>
          </cell>
          <cell r="N37">
            <v>525701949</v>
          </cell>
        </row>
        <row r="41">
          <cell r="A41" t="str">
            <v>03.06.2026 11:02:43.310277</v>
          </cell>
          <cell r="C41" t="str">
            <v>EDE</v>
          </cell>
          <cell r="H41" t="str">
            <v>EUR</v>
          </cell>
          <cell r="M41" t="str">
            <v>cb2kr7j</v>
          </cell>
          <cell r="N41">
            <v>525704730</v>
          </cell>
        </row>
        <row r="43">
          <cell r="A43" t="str">
            <v>03.06.2026 11:03:02.823985</v>
          </cell>
          <cell r="C43" t="str">
            <v>EDE</v>
          </cell>
          <cell r="H43" t="str">
            <v>EUR</v>
          </cell>
          <cell r="M43" t="str">
            <v>cb2kr7j</v>
          </cell>
          <cell r="N43">
            <v>525704856</v>
          </cell>
        </row>
        <row r="45">
          <cell r="A45" t="str">
            <v>03.06.2026 11:03:19.097832</v>
          </cell>
          <cell r="C45" t="str">
            <v>EDE</v>
          </cell>
          <cell r="H45" t="str">
            <v>EUR</v>
          </cell>
          <cell r="M45" t="str">
            <v>cb2kr7j</v>
          </cell>
          <cell r="N45">
            <v>525704907</v>
          </cell>
        </row>
        <row r="46">
          <cell r="A46" t="str">
            <v>03.06.2026 11:44:21.753957</v>
          </cell>
          <cell r="C46" t="str">
            <v>EDE</v>
          </cell>
          <cell r="H46" t="str">
            <v>EUR</v>
          </cell>
          <cell r="M46" t="str">
            <v>cb2kr7j</v>
          </cell>
          <cell r="N46">
            <v>525704907</v>
          </cell>
        </row>
        <row r="47">
          <cell r="A47" t="str">
            <v>03.06.2026 11:46:12.489587</v>
          </cell>
          <cell r="C47" t="str">
            <v>EDE</v>
          </cell>
          <cell r="H47" t="str">
            <v>EUR</v>
          </cell>
          <cell r="M47" t="str">
            <v>cb2kr7j</v>
          </cell>
          <cell r="N47">
            <v>525704907</v>
          </cell>
        </row>
        <row r="48">
          <cell r="A48" t="str">
            <v>03.06.2026 11:03:35.011351</v>
          </cell>
          <cell r="C48" t="str">
            <v>EDE</v>
          </cell>
          <cell r="H48" t="str">
            <v>EUR</v>
          </cell>
          <cell r="M48" t="str">
            <v>cb2kr7j</v>
          </cell>
          <cell r="N48">
            <v>525705091</v>
          </cell>
        </row>
        <row r="51">
          <cell r="A51" t="str">
            <v>03.06.2026 11:16:57.614180</v>
          </cell>
          <cell r="C51" t="str">
            <v>EDE</v>
          </cell>
          <cell r="H51" t="str">
            <v>EUR</v>
          </cell>
          <cell r="M51" t="str">
            <v>cb2kr7j</v>
          </cell>
          <cell r="N51">
            <v>525709873</v>
          </cell>
        </row>
        <row r="53">
          <cell r="A53" t="str">
            <v>03.06.2026 11:44:39.554030</v>
          </cell>
          <cell r="C53" t="str">
            <v>EDE</v>
          </cell>
          <cell r="H53" t="str">
            <v>EUR</v>
          </cell>
          <cell r="M53" t="str">
            <v>cb2kr7j</v>
          </cell>
          <cell r="N53">
            <v>525720756</v>
          </cell>
        </row>
        <row r="54">
          <cell r="A54" t="str">
            <v>03.06.2026 11:46:11.380541</v>
          </cell>
          <cell r="C54" t="str">
            <v>EDE</v>
          </cell>
          <cell r="H54" t="str">
            <v>EUR</v>
          </cell>
          <cell r="M54" t="str">
            <v>cb2kr7j</v>
          </cell>
          <cell r="N54">
            <v>525720756</v>
          </cell>
        </row>
        <row r="55">
          <cell r="A55" t="str">
            <v>03.06.2026 11:46:27.796493</v>
          </cell>
          <cell r="C55" t="str">
            <v>EDE</v>
          </cell>
          <cell r="H55" t="str">
            <v>EUR</v>
          </cell>
          <cell r="M55" t="str">
            <v>cb2kr7j</v>
          </cell>
          <cell r="N55">
            <v>525721422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etraUserIDs"/>
      <sheetName val="EventTypes"/>
      <sheetName val="ValidityTypes"/>
      <sheetName val="OrgStructure"/>
    </sheetNames>
    <sheetDataSet>
      <sheetData sheetId="0">
        <row r="2">
          <cell r="A2" t="str">
            <v>cb2br92</v>
          </cell>
          <cell r="B2">
            <v>82028</v>
          </cell>
        </row>
        <row r="3">
          <cell r="A3" t="str">
            <v>cb2viso</v>
          </cell>
          <cell r="B3">
            <v>82029</v>
          </cell>
        </row>
        <row r="4">
          <cell r="A4" t="str">
            <v>cb2kr7j</v>
          </cell>
          <cell r="B4">
            <v>82030</v>
          </cell>
        </row>
        <row r="5">
          <cell r="A5" t="str">
            <v>cb2kojq</v>
          </cell>
          <cell r="B5">
            <v>12345</v>
          </cell>
        </row>
      </sheetData>
      <sheetData sheetId="1">
        <row r="2">
          <cell r="A2" t="str">
            <v>Full</v>
          </cell>
          <cell r="B2" t="str">
            <v>FILL</v>
          </cell>
        </row>
        <row r="3">
          <cell r="A3" t="str">
            <v>Partial</v>
          </cell>
          <cell r="B3" t="str">
            <v>PARF</v>
          </cell>
        </row>
        <row r="4">
          <cell r="A4" t="str">
            <v>Final Partial</v>
          </cell>
          <cell r="B4" t="str">
            <v>FILL</v>
          </cell>
        </row>
        <row r="9">
          <cell r="A9" t="str">
            <v>Order-Entry</v>
          </cell>
          <cell r="B9" t="str">
            <v>NEWO</v>
          </cell>
        </row>
        <row r="10">
          <cell r="A10" t="str">
            <v>Order-Change</v>
          </cell>
          <cell r="B10" t="str">
            <v>CHME</v>
          </cell>
        </row>
        <row r="11">
          <cell r="A11" t="str">
            <v>Order-Cancel</v>
          </cell>
          <cell r="B11" t="str">
            <v>CAME</v>
          </cell>
        </row>
      </sheetData>
      <sheetData sheetId="2">
        <row r="2">
          <cell r="A2" t="str">
            <v>GTC</v>
          </cell>
          <cell r="B2" t="str">
            <v>GTCV</v>
          </cell>
        </row>
        <row r="3">
          <cell r="A3" t="str">
            <v>GFD</v>
          </cell>
          <cell r="B3" t="str">
            <v>DAYV</v>
          </cell>
        </row>
        <row r="4">
          <cell r="A4" t="str">
            <v>Date</v>
          </cell>
          <cell r="B4" t="str">
            <v>GTDV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1000"/>
  <sheetViews>
    <sheetView tabSelected="1" zoomScaleNormal="100" workbookViewId="0">
      <pane ySplit="2" topLeftCell="A27" activePane="bottomLeft" state="frozen"/>
      <selection pane="bottomLeft" activeCell="D1004" sqref="D1004"/>
    </sheetView>
  </sheetViews>
  <sheetFormatPr baseColWidth="10" defaultColWidth="9.140625" defaultRowHeight="15" x14ac:dyDescent="0.25"/>
  <cols>
    <col min="1" max="1" width="11" customWidth="1"/>
    <col min="2" max="2" width="26.7109375" customWidth="1"/>
    <col min="3" max="5" width="34.140625" customWidth="1"/>
    <col min="6" max="6" width="31.140625" bestFit="1" customWidth="1"/>
    <col min="7" max="7" width="28.7109375" bestFit="1" customWidth="1"/>
    <col min="8" max="8" width="33.28515625" bestFit="1" customWidth="1"/>
    <col min="9" max="9" width="26.7109375" bestFit="1" customWidth="1"/>
    <col min="10" max="10" width="10.5703125" customWidth="1"/>
    <col min="11" max="11" width="10" customWidth="1"/>
    <col min="12" max="12" width="14.42578125" bestFit="1" customWidth="1"/>
    <col min="13" max="13" width="9" hidden="1" customWidth="1"/>
    <col min="14" max="14" width="8.7109375" hidden="1" customWidth="1"/>
    <col min="15" max="15" width="6.140625" hidden="1" customWidth="1"/>
    <col min="16" max="16" width="8.7109375" hidden="1" customWidth="1"/>
    <col min="17" max="17" width="9" hidden="1" customWidth="1"/>
    <col min="19" max="19" width="11.5703125" bestFit="1" customWidth="1"/>
  </cols>
  <sheetData>
    <row r="1" spans="1:19" s="4" customFormat="1" ht="46.5" customHeight="1" x14ac:dyDescent="0.2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</row>
    <row r="2" spans="1:19" s="4" customFormat="1" ht="63.75" customHeight="1" x14ac:dyDescent="0.2">
      <c r="A2" s="5"/>
      <c r="B2" s="6" t="s">
        <v>1</v>
      </c>
      <c r="C2" s="6" t="s">
        <v>2</v>
      </c>
      <c r="D2" s="6" t="s">
        <v>3</v>
      </c>
      <c r="E2" s="6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6" t="s">
        <v>10</v>
      </c>
      <c r="L2" s="6" t="s">
        <v>11</v>
      </c>
    </row>
    <row r="3" spans="1:19" hidden="1" x14ac:dyDescent="0.25">
      <c r="A3" s="5"/>
      <c r="B3" s="20" t="str">
        <f>IF([1]sbb_raw_data!$L2&lt;&gt;"",MID([1]sbb_raw_data!$L2,4,19),"")</f>
        <v/>
      </c>
      <c r="C3" s="12" t="str">
        <f>IF(AND(B3&lt;&gt;"",[1]sbb_raw_data!$O2=""),VLOOKUP(VLOOKUP(P3,N$3:O$1000,2,FALSE),[2]XetraUserIDs!$A$2:$B$12,2,FALSE),"")</f>
        <v/>
      </c>
      <c r="D3" s="12" t="str">
        <f>C3</f>
        <v/>
      </c>
      <c r="E3" s="12" t="str">
        <f>D3</f>
        <v/>
      </c>
      <c r="F3" s="17" t="str">
        <f>IF(B3&lt;&gt;"",CONCATENATE(MID([1]sbb_raw_data!$A2,7,4),"-",MID([1]sbb_raw_data!$A2,4,2),"-",LEFT([1]sbb_raw_data!$A2,2),"T",RIGHT([1]sbb_raw_data!$A2,15),"Z"),"")</f>
        <v/>
      </c>
      <c r="G3" s="3" t="str">
        <f>IF(B3&lt;&gt;"",[1]sbb_raw_data!$I2,"")</f>
        <v/>
      </c>
      <c r="H3" s="9" t="str">
        <f>IF(B3&lt;&gt;"",[1]sbb_raw_data!$J2,"")</f>
        <v/>
      </c>
      <c r="I3" s="3" t="str">
        <f>IF(B3&lt;&gt;"",[1]sbb_raw_data!$H2,"")</f>
        <v/>
      </c>
      <c r="J3" s="3" t="str">
        <f>IF(B3&lt;&gt;"",IF([1]sbb_raw_data!$C2="EDE","XETA","Please fill in Segment MIC manually."),"")</f>
        <v/>
      </c>
      <c r="K3" s="12" t="str">
        <f>C3</f>
        <v/>
      </c>
      <c r="L3" s="12" t="str">
        <f>C3</f>
        <v/>
      </c>
      <c r="N3" s="3">
        <f>IF(B3&lt;&gt;"","",[1]sbb_raw_data!$N2)</f>
        <v>525652677</v>
      </c>
      <c r="O3" s="3" t="str">
        <f>[1]sbb_raw_data!$M2</f>
        <v>cb2kr7j</v>
      </c>
      <c r="P3" s="3">
        <f>[1]sbb_raw_data!$N2</f>
        <v>525652677</v>
      </c>
      <c r="Q3">
        <f>IFERROR(G3*H3,0)</f>
        <v>0</v>
      </c>
    </row>
    <row r="4" spans="1:19" x14ac:dyDescent="0.25">
      <c r="A4" s="5"/>
      <c r="B4" s="20">
        <v>1.78043510675315E+18</v>
      </c>
      <c r="C4" s="12">
        <v>82030</v>
      </c>
      <c r="D4" s="12">
        <v>82030</v>
      </c>
      <c r="E4" s="12">
        <v>82030</v>
      </c>
      <c r="F4" s="17" t="s">
        <v>27</v>
      </c>
      <c r="G4" s="3">
        <v>500</v>
      </c>
      <c r="H4" s="9">
        <v>36</v>
      </c>
      <c r="I4" s="3" t="s">
        <v>28</v>
      </c>
      <c r="J4" s="3" t="s">
        <v>29</v>
      </c>
      <c r="K4" s="12">
        <v>82030</v>
      </c>
      <c r="L4" s="12">
        <v>82030</v>
      </c>
      <c r="N4" s="3"/>
      <c r="O4" s="3" t="s">
        <v>30</v>
      </c>
      <c r="P4" s="3">
        <v>525652677</v>
      </c>
      <c r="Q4">
        <v>18000</v>
      </c>
    </row>
    <row r="5" spans="1:19" hidden="1" x14ac:dyDescent="0.25">
      <c r="A5" s="5"/>
      <c r="B5" s="20" t="str">
        <f>IF([1]sbb_raw_data!$L4&lt;&gt;"",MID([1]sbb_raw_data!$L4,4,19),"")</f>
        <v/>
      </c>
      <c r="C5" s="12" t="str">
        <f>IF(AND(B5&lt;&gt;"",[1]sbb_raw_data!$O4=""),VLOOKUP(VLOOKUP(P5,N$3:O$1000,2,FALSE),[2]XetraUserIDs!$A$2:$B$12,2,FALSE),"")</f>
        <v/>
      </c>
      <c r="D5" s="12" t="str">
        <f t="shared" ref="D5:E68" si="0">IF(C5&lt;&gt;"",C5,"")</f>
        <v/>
      </c>
      <c r="E5" s="12" t="str">
        <f t="shared" si="0"/>
        <v/>
      </c>
      <c r="F5" s="17" t="str">
        <f>IF(B5&lt;&gt;"",CONCATENATE(MID([1]sbb_raw_data!$A4,7,4),"-",MID([1]sbb_raw_data!$A4,4,2),"-",LEFT([1]sbb_raw_data!$A4,2),"T",RIGHT([1]sbb_raw_data!$A4,15),"Z"),"")</f>
        <v/>
      </c>
      <c r="G5" s="3" t="str">
        <f>IF(B5&lt;&gt;"",[1]sbb_raw_data!$I4,"")</f>
        <v/>
      </c>
      <c r="H5" s="9" t="str">
        <f>IF(B5&lt;&gt;"",[1]sbb_raw_data!$J4,"")</f>
        <v/>
      </c>
      <c r="I5" s="3" t="str">
        <f>IF(B5&lt;&gt;"",[1]sbb_raw_data!$H4,"")</f>
        <v/>
      </c>
      <c r="J5" s="3" t="str">
        <f>IF(B5&lt;&gt;"",IF([1]sbb_raw_data!$C4="EDE","XETA","Please fill in Segment MIC manually."),"")</f>
        <v/>
      </c>
      <c r="K5" s="12" t="str">
        <f t="shared" ref="K5:K68" si="1">IF(B5&lt;&gt;"",C5,"")</f>
        <v/>
      </c>
      <c r="L5" s="12" t="str">
        <f t="shared" ref="L5:L68" si="2">IF(B5&lt;&gt;"",C5,"")</f>
        <v/>
      </c>
      <c r="N5" s="3">
        <f>IF(B5&lt;&gt;"","",[1]sbb_raw_data!$N4)</f>
        <v>525652875</v>
      </c>
      <c r="O5" s="3" t="str">
        <f>[1]sbb_raw_data!$M4</f>
        <v>cb2kr7j</v>
      </c>
      <c r="P5" s="3">
        <f>[1]sbb_raw_data!$N4</f>
        <v>525652875</v>
      </c>
      <c r="Q5">
        <f t="shared" ref="Q5:Q13" si="3">IFERROR(G5*H5,0)</f>
        <v>0</v>
      </c>
    </row>
    <row r="6" spans="1:19" x14ac:dyDescent="0.25">
      <c r="A6" s="5"/>
      <c r="B6" s="20">
        <v>1.7804351067532301E+18</v>
      </c>
      <c r="C6" s="12">
        <v>82030</v>
      </c>
      <c r="D6" s="12">
        <v>82030</v>
      </c>
      <c r="E6" s="12">
        <v>82030</v>
      </c>
      <c r="F6" s="17" t="s">
        <v>31</v>
      </c>
      <c r="G6" s="3">
        <v>218</v>
      </c>
      <c r="H6" s="9">
        <v>35.9</v>
      </c>
      <c r="I6" s="3" t="s">
        <v>28</v>
      </c>
      <c r="J6" s="3" t="s">
        <v>29</v>
      </c>
      <c r="K6" s="12">
        <v>82030</v>
      </c>
      <c r="L6" s="12">
        <v>82030</v>
      </c>
      <c r="N6" s="3"/>
      <c r="O6" s="3" t="s">
        <v>30</v>
      </c>
      <c r="P6" s="3">
        <v>525652875</v>
      </c>
      <c r="Q6">
        <v>7826.2</v>
      </c>
    </row>
    <row r="7" spans="1:19" x14ac:dyDescent="0.25">
      <c r="A7" s="5"/>
      <c r="B7" s="20">
        <v>1.7804351067532301E+18</v>
      </c>
      <c r="C7" s="12">
        <v>82030</v>
      </c>
      <c r="D7" s="12">
        <v>82030</v>
      </c>
      <c r="E7" s="12">
        <v>82030</v>
      </c>
      <c r="F7" s="17" t="s">
        <v>32</v>
      </c>
      <c r="G7" s="3">
        <v>282</v>
      </c>
      <c r="H7" s="9">
        <v>35.9</v>
      </c>
      <c r="I7" s="3" t="s">
        <v>28</v>
      </c>
      <c r="J7" s="3" t="s">
        <v>29</v>
      </c>
      <c r="K7" s="12">
        <v>82030</v>
      </c>
      <c r="L7" s="12">
        <v>82030</v>
      </c>
      <c r="N7" s="3"/>
      <c r="O7" s="3" t="s">
        <v>30</v>
      </c>
      <c r="P7" s="3">
        <v>525652875</v>
      </c>
      <c r="Q7">
        <v>10123.799999999999</v>
      </c>
    </row>
    <row r="8" spans="1:19" hidden="1" x14ac:dyDescent="0.25">
      <c r="A8" s="5"/>
      <c r="B8" s="20" t="str">
        <f>IF([1]sbb_raw_data!$L7&lt;&gt;"",MID([1]sbb_raw_data!$L7,4,19),"")</f>
        <v/>
      </c>
      <c r="C8" s="12" t="str">
        <f>IF(AND(B8&lt;&gt;"",[1]sbb_raw_data!$O7=""),VLOOKUP(VLOOKUP(P8,N$3:O$1000,2,FALSE),[2]XetraUserIDs!$A$2:$B$12,2,FALSE),"")</f>
        <v/>
      </c>
      <c r="D8" s="12" t="str">
        <f t="shared" si="0"/>
        <v/>
      </c>
      <c r="E8" s="12" t="str">
        <f t="shared" si="0"/>
        <v/>
      </c>
      <c r="F8" s="17" t="str">
        <f>IF(B8&lt;&gt;"",CONCATENATE(MID([1]sbb_raw_data!$A7,7,4),"-",MID([1]sbb_raw_data!$A7,4,2),"-",LEFT([1]sbb_raw_data!$A7,2),"T",RIGHT([1]sbb_raw_data!$A7,15),"Z"),"")</f>
        <v/>
      </c>
      <c r="G8" s="3" t="str">
        <f>IF(B8&lt;&gt;"",[1]sbb_raw_data!$I7,"")</f>
        <v/>
      </c>
      <c r="H8" s="9" t="str">
        <f>IF(B8&lt;&gt;"",[1]sbb_raw_data!$J7,"")</f>
        <v/>
      </c>
      <c r="I8" s="3" t="str">
        <f>IF(B8&lt;&gt;"",[1]sbb_raw_data!$H7,"")</f>
        <v/>
      </c>
      <c r="J8" s="3" t="str">
        <f>IF(B8&lt;&gt;"",IF([1]sbb_raw_data!$C7="EDE","XETA","Please fill in Segment MIC manually."),"")</f>
        <v/>
      </c>
      <c r="K8" s="12" t="str">
        <f t="shared" si="1"/>
        <v/>
      </c>
      <c r="L8" s="12" t="str">
        <f t="shared" si="2"/>
        <v/>
      </c>
      <c r="N8" s="3">
        <f>IF(B8&lt;&gt;"","",[1]sbb_raw_data!$N7)</f>
        <v>525653207</v>
      </c>
      <c r="O8" s="3" t="str">
        <f>[1]sbb_raw_data!$M7</f>
        <v>cb2kr7j</v>
      </c>
      <c r="P8" s="3">
        <f>[1]sbb_raw_data!$N7</f>
        <v>525653207</v>
      </c>
      <c r="Q8">
        <f t="shared" si="3"/>
        <v>0</v>
      </c>
    </row>
    <row r="9" spans="1:19" x14ac:dyDescent="0.25">
      <c r="A9" s="5"/>
      <c r="B9" s="20">
        <v>1.7804351067533801E+18</v>
      </c>
      <c r="C9" s="12">
        <v>82030</v>
      </c>
      <c r="D9" s="12">
        <v>82030</v>
      </c>
      <c r="E9" s="12">
        <v>82030</v>
      </c>
      <c r="F9" s="17" t="s">
        <v>33</v>
      </c>
      <c r="G9" s="3">
        <v>500</v>
      </c>
      <c r="H9" s="9">
        <v>35.799999999999997</v>
      </c>
      <c r="I9" s="3" t="s">
        <v>28</v>
      </c>
      <c r="J9" s="3" t="s">
        <v>29</v>
      </c>
      <c r="K9" s="12">
        <v>82030</v>
      </c>
      <c r="L9" s="12">
        <v>82030</v>
      </c>
      <c r="N9" s="3"/>
      <c r="O9" s="3" t="s">
        <v>30</v>
      </c>
      <c r="P9" s="3">
        <v>525653207</v>
      </c>
      <c r="Q9">
        <v>17900</v>
      </c>
    </row>
    <row r="10" spans="1:19" hidden="1" x14ac:dyDescent="0.25">
      <c r="A10" s="5"/>
      <c r="B10" s="20" t="str">
        <f>IF([1]sbb_raw_data!$L9&lt;&gt;"",MID([1]sbb_raw_data!$L9,4,19),"")</f>
        <v/>
      </c>
      <c r="C10" s="12" t="str">
        <f>IF(AND(B10&lt;&gt;"",[1]sbb_raw_data!$O9=""),VLOOKUP(VLOOKUP(P10,N$3:O$1000,2,FALSE),[2]XetraUserIDs!$A$2:$B$12,2,FALSE),"")</f>
        <v/>
      </c>
      <c r="D10" s="12" t="str">
        <f t="shared" si="0"/>
        <v/>
      </c>
      <c r="E10" s="12" t="str">
        <f t="shared" si="0"/>
        <v/>
      </c>
      <c r="F10" s="17" t="str">
        <f>IF(B10&lt;&gt;"",CONCATENATE(MID([1]sbb_raw_data!$A9,7,4),"-",MID([1]sbb_raw_data!$A9,4,2),"-",LEFT([1]sbb_raw_data!$A9,2),"T",RIGHT([1]sbb_raw_data!$A9,15),"Z"),"")</f>
        <v/>
      </c>
      <c r="G10" s="3" t="str">
        <f>IF(B10&lt;&gt;"",[1]sbb_raw_data!$I9,"")</f>
        <v/>
      </c>
      <c r="H10" s="9" t="str">
        <f>IF(B10&lt;&gt;"",[1]sbb_raw_data!$J9,"")</f>
        <v/>
      </c>
      <c r="I10" s="3" t="str">
        <f>IF(B10&lt;&gt;"",[1]sbb_raw_data!$H9,"")</f>
        <v/>
      </c>
      <c r="J10" s="3" t="str">
        <f>IF(B10&lt;&gt;"",IF([1]sbb_raw_data!$C9="EDE","XETA","Please fill in Segment MIC manually."),"")</f>
        <v/>
      </c>
      <c r="K10" s="12" t="str">
        <f t="shared" si="1"/>
        <v/>
      </c>
      <c r="L10" s="12" t="str">
        <f t="shared" si="2"/>
        <v/>
      </c>
      <c r="N10" s="3">
        <f>IF(B10&lt;&gt;"","",[1]sbb_raw_data!$N9)</f>
        <v>525653651</v>
      </c>
      <c r="O10" s="3" t="str">
        <f>[1]sbb_raw_data!$M9</f>
        <v>cb2kr7j</v>
      </c>
      <c r="P10" s="3">
        <f>[1]sbb_raw_data!$N9</f>
        <v>525653651</v>
      </c>
      <c r="Q10">
        <f t="shared" si="3"/>
        <v>0</v>
      </c>
    </row>
    <row r="11" spans="1:19" x14ac:dyDescent="0.25">
      <c r="A11" s="5"/>
      <c r="B11" s="20">
        <v>1.78043510675314E+18</v>
      </c>
      <c r="C11" s="12">
        <v>82030</v>
      </c>
      <c r="D11" s="12">
        <v>82030</v>
      </c>
      <c r="E11" s="12">
        <v>82030</v>
      </c>
      <c r="F11" s="17" t="s">
        <v>34</v>
      </c>
      <c r="G11" s="3">
        <v>250</v>
      </c>
      <c r="H11" s="9">
        <v>36.049999999999997</v>
      </c>
      <c r="I11" s="3" t="s">
        <v>28</v>
      </c>
      <c r="J11" s="3" t="s">
        <v>29</v>
      </c>
      <c r="K11" s="12">
        <v>82030</v>
      </c>
      <c r="L11" s="12">
        <v>82030</v>
      </c>
      <c r="N11" s="3"/>
      <c r="O11" s="3" t="s">
        <v>30</v>
      </c>
      <c r="P11" s="3">
        <v>525653651</v>
      </c>
      <c r="Q11">
        <v>9012.5</v>
      </c>
      <c r="S11" s="19"/>
    </row>
    <row r="12" spans="1:19" hidden="1" x14ac:dyDescent="0.25">
      <c r="A12" s="5"/>
      <c r="B12" s="20" t="str">
        <f>IF([1]sbb_raw_data!$L11&lt;&gt;"",MID([1]sbb_raw_data!$L11,4,19),"")</f>
        <v/>
      </c>
      <c r="C12" s="12" t="str">
        <f>IF(AND(B12&lt;&gt;"",[1]sbb_raw_data!$O11=""),VLOOKUP(VLOOKUP(P12,N$3:O$1000,2,FALSE),[2]XetraUserIDs!$A$2:$B$12,2,FALSE),"")</f>
        <v/>
      </c>
      <c r="D12" s="12" t="str">
        <f t="shared" si="0"/>
        <v/>
      </c>
      <c r="E12" s="12" t="str">
        <f t="shared" si="0"/>
        <v/>
      </c>
      <c r="F12" s="17" t="str">
        <f>IF(B12&lt;&gt;"",CONCATENATE(MID([1]sbb_raw_data!$A11,7,4),"-",MID([1]sbb_raw_data!$A11,4,2),"-",LEFT([1]sbb_raw_data!$A11,2),"T",RIGHT([1]sbb_raw_data!$A11,15),"Z"),"")</f>
        <v/>
      </c>
      <c r="G12" s="3" t="str">
        <f>IF(B12&lt;&gt;"",[1]sbb_raw_data!$I11,"")</f>
        <v/>
      </c>
      <c r="H12" s="9" t="str">
        <f>IF(B12&lt;&gt;"",[1]sbb_raw_data!$J11,"")</f>
        <v/>
      </c>
      <c r="I12" s="3" t="str">
        <f>IF(B12&lt;&gt;"",[1]sbb_raw_data!$H11,"")</f>
        <v/>
      </c>
      <c r="J12" s="3" t="str">
        <f>IF(B12&lt;&gt;"",IF([1]sbb_raw_data!$C11="EDE","XETA","Please fill in Segment MIC manually."),"")</f>
        <v/>
      </c>
      <c r="K12" s="12" t="str">
        <f t="shared" si="1"/>
        <v/>
      </c>
      <c r="L12" s="12" t="str">
        <f t="shared" si="2"/>
        <v/>
      </c>
      <c r="N12" s="3">
        <f>IF(B12&lt;&gt;"","",[1]sbb_raw_data!$N11)</f>
        <v>525656773</v>
      </c>
      <c r="O12" s="3" t="str">
        <f>[1]sbb_raw_data!$M11</f>
        <v>cb2kr7j</v>
      </c>
      <c r="P12" s="3">
        <f>[1]sbb_raw_data!$N11</f>
        <v>525656773</v>
      </c>
      <c r="Q12">
        <f t="shared" si="3"/>
        <v>0</v>
      </c>
    </row>
    <row r="13" spans="1:19" x14ac:dyDescent="0.25">
      <c r="A13" s="5"/>
      <c r="B13" s="20">
        <v>1.78043510675315E+18</v>
      </c>
      <c r="C13" s="12">
        <v>82030</v>
      </c>
      <c r="D13" s="12">
        <v>82030</v>
      </c>
      <c r="E13" s="12">
        <v>82030</v>
      </c>
      <c r="F13" s="17" t="s">
        <v>35</v>
      </c>
      <c r="G13" s="3">
        <v>250</v>
      </c>
      <c r="H13" s="9">
        <v>36.049999999999997</v>
      </c>
      <c r="I13" s="3" t="s">
        <v>28</v>
      </c>
      <c r="J13" s="3" t="s">
        <v>29</v>
      </c>
      <c r="K13" s="12">
        <v>82030</v>
      </c>
      <c r="L13" s="12">
        <v>82030</v>
      </c>
      <c r="N13" s="3"/>
      <c r="O13" s="3" t="s">
        <v>30</v>
      </c>
      <c r="P13" s="3">
        <v>525656773</v>
      </c>
      <c r="Q13">
        <v>9012.5</v>
      </c>
    </row>
    <row r="14" spans="1:19" hidden="1" x14ac:dyDescent="0.25">
      <c r="A14" s="5"/>
      <c r="B14" s="20" t="str">
        <f>IF([1]sbb_raw_data!$L13&lt;&gt;"",MID([1]sbb_raw_data!$L13,4,19),"")</f>
        <v/>
      </c>
      <c r="C14" s="12" t="str">
        <f>IF(AND(B14&lt;&gt;"",[1]sbb_raw_data!$O13=""),VLOOKUP(VLOOKUP(P14,N$3:O$1000,2,FALSE),[2]XetraUserIDs!$A$2:$B$12,2,FALSE),"")</f>
        <v/>
      </c>
      <c r="D14" s="12" t="str">
        <f t="shared" si="0"/>
        <v/>
      </c>
      <c r="E14" s="12" t="str">
        <f t="shared" si="0"/>
        <v/>
      </c>
      <c r="F14" s="17" t="str">
        <f>IF(B14&lt;&gt;"",CONCATENATE(MID([1]sbb_raw_data!$A13,7,4),"-",MID([1]sbb_raw_data!$A13,4,2),"-",LEFT([1]sbb_raw_data!$A13,2),"T",RIGHT([1]sbb_raw_data!$A13,15),"Z"),"")</f>
        <v/>
      </c>
      <c r="G14" s="3" t="str">
        <f>IF(B14&lt;&gt;"",[1]sbb_raw_data!$I13,"")</f>
        <v/>
      </c>
      <c r="H14" s="9" t="str">
        <f>IF(B14&lt;&gt;"",[1]sbb_raw_data!$J13,"")</f>
        <v/>
      </c>
      <c r="I14" s="3" t="str">
        <f>IF(B14&lt;&gt;"",[1]sbb_raw_data!$H13,"")</f>
        <v/>
      </c>
      <c r="J14" s="3" t="str">
        <f>IF(B14&lt;&gt;"",IF([1]sbb_raw_data!$C13="EDE","XETA","Please fill in Segment MIC manually."),"")</f>
        <v/>
      </c>
      <c r="K14" s="12" t="str">
        <f t="shared" si="1"/>
        <v/>
      </c>
      <c r="L14" s="12" t="str">
        <f t="shared" si="2"/>
        <v/>
      </c>
      <c r="N14" s="3">
        <f>IF(B14&lt;&gt;"","",[1]sbb_raw_data!$N13)</f>
        <v>525662614</v>
      </c>
      <c r="O14" s="3" t="str">
        <f>[1]sbb_raw_data!$M13</f>
        <v>cb2kr7j</v>
      </c>
      <c r="P14" s="3">
        <f>[1]sbb_raw_data!$N13</f>
        <v>525662614</v>
      </c>
      <c r="Q14">
        <f t="shared" ref="Q14:Q77" si="4">IFERROR(G14*H14,0)</f>
        <v>0</v>
      </c>
    </row>
    <row r="15" spans="1:19" x14ac:dyDescent="0.25">
      <c r="A15" s="5"/>
      <c r="B15" s="20">
        <v>1.78043510675342E+18</v>
      </c>
      <c r="C15" s="12">
        <v>82030</v>
      </c>
      <c r="D15" s="12">
        <v>82030</v>
      </c>
      <c r="E15" s="12">
        <v>82030</v>
      </c>
      <c r="F15" s="17" t="s">
        <v>36</v>
      </c>
      <c r="G15" s="3">
        <v>1000</v>
      </c>
      <c r="H15" s="9">
        <v>35.700000000000003</v>
      </c>
      <c r="I15" s="3" t="s">
        <v>28</v>
      </c>
      <c r="J15" s="3" t="s">
        <v>29</v>
      </c>
      <c r="K15" s="12">
        <v>82030</v>
      </c>
      <c r="L15" s="12">
        <v>82030</v>
      </c>
      <c r="N15" s="3"/>
      <c r="O15" s="3" t="s">
        <v>30</v>
      </c>
      <c r="P15" s="3">
        <v>525662614</v>
      </c>
      <c r="Q15">
        <v>35700</v>
      </c>
    </row>
    <row r="16" spans="1:19" hidden="1" x14ac:dyDescent="0.25">
      <c r="A16" s="5"/>
      <c r="B16" s="20" t="str">
        <f>IF([1]sbb_raw_data!$L15&lt;&gt;"",MID([1]sbb_raw_data!$L15,4,19),"")</f>
        <v/>
      </c>
      <c r="C16" s="12" t="str">
        <f>IF(AND(B16&lt;&gt;"",[1]sbb_raw_data!$O15=""),VLOOKUP(VLOOKUP(P16,N$3:O$1000,2,FALSE),[2]XetraUserIDs!$A$2:$B$12,2,FALSE),"")</f>
        <v/>
      </c>
      <c r="D16" s="12" t="str">
        <f t="shared" si="0"/>
        <v/>
      </c>
      <c r="E16" s="12" t="str">
        <f t="shared" si="0"/>
        <v/>
      </c>
      <c r="F16" s="17" t="str">
        <f>IF(B16&lt;&gt;"",CONCATENATE(MID([1]sbb_raw_data!$A15,7,4),"-",MID([1]sbb_raw_data!$A15,4,2),"-",LEFT([1]sbb_raw_data!$A15,2),"T",RIGHT([1]sbb_raw_data!$A15,15),"Z"),"")</f>
        <v/>
      </c>
      <c r="G16" s="3" t="str">
        <f>IF(B16&lt;&gt;"",[1]sbb_raw_data!$I15,"")</f>
        <v/>
      </c>
      <c r="H16" s="9" t="str">
        <f>IF(B16&lt;&gt;"",[1]sbb_raw_data!$J15,"")</f>
        <v/>
      </c>
      <c r="I16" s="3" t="str">
        <f>IF(B16&lt;&gt;"",[1]sbb_raw_data!$H15,"")</f>
        <v/>
      </c>
      <c r="J16" s="3" t="str">
        <f>IF(B16&lt;&gt;"",IF([1]sbb_raw_data!$C15="EDE","XETA","Please fill in Segment MIC manually."),"")</f>
        <v/>
      </c>
      <c r="K16" s="12" t="str">
        <f t="shared" si="1"/>
        <v/>
      </c>
      <c r="L16" s="12" t="str">
        <f t="shared" si="2"/>
        <v/>
      </c>
      <c r="N16" s="3">
        <f>IF(B16&lt;&gt;"","",[1]sbb_raw_data!$N15)</f>
        <v>525662898</v>
      </c>
      <c r="O16" s="3" t="str">
        <f>[1]sbb_raw_data!$M15</f>
        <v>cb2kr7j</v>
      </c>
      <c r="P16" s="3">
        <f>[1]sbb_raw_data!$N15</f>
        <v>525662898</v>
      </c>
      <c r="Q16">
        <f t="shared" si="4"/>
        <v>0</v>
      </c>
    </row>
    <row r="17" spans="1:17" x14ac:dyDescent="0.25">
      <c r="A17" s="5"/>
      <c r="B17" s="20">
        <v>1.78043510675377E+18</v>
      </c>
      <c r="C17" s="12">
        <v>82030</v>
      </c>
      <c r="D17" s="12">
        <v>82030</v>
      </c>
      <c r="E17" s="12">
        <v>82030</v>
      </c>
      <c r="F17" s="17" t="s">
        <v>37</v>
      </c>
      <c r="G17" s="3">
        <v>60</v>
      </c>
      <c r="H17" s="9">
        <v>35.6</v>
      </c>
      <c r="I17" s="3" t="s">
        <v>28</v>
      </c>
      <c r="J17" s="3" t="s">
        <v>29</v>
      </c>
      <c r="K17" s="12">
        <v>82030</v>
      </c>
      <c r="L17" s="12">
        <v>82030</v>
      </c>
      <c r="N17" s="3"/>
      <c r="O17" s="3" t="s">
        <v>30</v>
      </c>
      <c r="P17" s="3">
        <v>525662898</v>
      </c>
      <c r="Q17">
        <v>2136</v>
      </c>
    </row>
    <row r="18" spans="1:17" x14ac:dyDescent="0.25">
      <c r="A18" s="5"/>
      <c r="B18" s="20">
        <v>1.78043510675377E+18</v>
      </c>
      <c r="C18" s="12">
        <v>82030</v>
      </c>
      <c r="D18" s="12">
        <v>82030</v>
      </c>
      <c r="E18" s="12">
        <v>82030</v>
      </c>
      <c r="F18" s="17" t="s">
        <v>38</v>
      </c>
      <c r="G18" s="3">
        <v>34</v>
      </c>
      <c r="H18" s="9">
        <v>35.6</v>
      </c>
      <c r="I18" s="3" t="s">
        <v>28</v>
      </c>
      <c r="J18" s="3" t="s">
        <v>29</v>
      </c>
      <c r="K18" s="12">
        <v>82030</v>
      </c>
      <c r="L18" s="12">
        <v>82030</v>
      </c>
      <c r="N18" s="3"/>
      <c r="O18" s="3" t="s">
        <v>30</v>
      </c>
      <c r="P18" s="3">
        <v>525662898</v>
      </c>
      <c r="Q18">
        <v>1210.4000000000001</v>
      </c>
    </row>
    <row r="19" spans="1:17" x14ac:dyDescent="0.25">
      <c r="A19" s="5"/>
      <c r="B19" s="20">
        <v>1.78043510675377E+18</v>
      </c>
      <c r="C19" s="12">
        <v>82030</v>
      </c>
      <c r="D19" s="12">
        <v>82030</v>
      </c>
      <c r="E19" s="12">
        <v>82030</v>
      </c>
      <c r="F19" s="17" t="s">
        <v>39</v>
      </c>
      <c r="G19" s="3">
        <v>906</v>
      </c>
      <c r="H19" s="9">
        <v>35.6</v>
      </c>
      <c r="I19" s="3" t="s">
        <v>28</v>
      </c>
      <c r="J19" s="3" t="s">
        <v>29</v>
      </c>
      <c r="K19" s="12">
        <v>82030</v>
      </c>
      <c r="L19" s="12">
        <v>82030</v>
      </c>
      <c r="N19" s="3"/>
      <c r="O19" s="3" t="s">
        <v>30</v>
      </c>
      <c r="P19" s="3">
        <v>525662898</v>
      </c>
      <c r="Q19">
        <v>32253.600000000002</v>
      </c>
    </row>
    <row r="20" spans="1:17" hidden="1" x14ac:dyDescent="0.25">
      <c r="A20" s="5"/>
      <c r="B20" s="20" t="str">
        <f>IF([1]sbb_raw_data!$L19&lt;&gt;"",MID([1]sbb_raw_data!$L19,4,19),"")</f>
        <v/>
      </c>
      <c r="C20" s="12" t="str">
        <f>IF(AND(B20&lt;&gt;"",[1]sbb_raw_data!$O19=""),VLOOKUP(VLOOKUP(P20,N$3:O$1000,2,FALSE),[2]XetraUserIDs!$A$2:$B$12,2,FALSE),"")</f>
        <v/>
      </c>
      <c r="D20" s="12" t="str">
        <f t="shared" si="0"/>
        <v/>
      </c>
      <c r="E20" s="12" t="str">
        <f t="shared" si="0"/>
        <v/>
      </c>
      <c r="F20" s="17" t="str">
        <f>IF(B20&lt;&gt;"",CONCATENATE(MID([1]sbb_raw_data!$A19,7,4),"-",MID([1]sbb_raw_data!$A19,4,2),"-",LEFT([1]sbb_raw_data!$A19,2),"T",RIGHT([1]sbb_raw_data!$A19,15),"Z"),"")</f>
        <v/>
      </c>
      <c r="G20" s="3" t="str">
        <f>IF(B20&lt;&gt;"",[1]sbb_raw_data!$I19,"")</f>
        <v/>
      </c>
      <c r="H20" s="9" t="str">
        <f>IF(B20&lt;&gt;"",[1]sbb_raw_data!$J19,"")</f>
        <v/>
      </c>
      <c r="I20" s="3" t="str">
        <f>IF(B20&lt;&gt;"",[1]sbb_raw_data!$H19,"")</f>
        <v/>
      </c>
      <c r="J20" s="3" t="str">
        <f>IF(B20&lt;&gt;"",IF([1]sbb_raw_data!$C19="EDE","XETA","Please fill in Segment MIC manually."),"")</f>
        <v/>
      </c>
      <c r="K20" s="12" t="str">
        <f t="shared" si="1"/>
        <v/>
      </c>
      <c r="L20" s="12" t="str">
        <f t="shared" si="2"/>
        <v/>
      </c>
      <c r="N20" s="3">
        <f>IF(B20&lt;&gt;"","",[1]sbb_raw_data!$N19)</f>
        <v>525668226</v>
      </c>
      <c r="O20" s="3" t="str">
        <f>[1]sbb_raw_data!$M19</f>
        <v>cb2kr7j</v>
      </c>
      <c r="P20" s="3">
        <f>[1]sbb_raw_data!$N19</f>
        <v>525668226</v>
      </c>
      <c r="Q20">
        <f t="shared" si="4"/>
        <v>0</v>
      </c>
    </row>
    <row r="21" spans="1:17" x14ac:dyDescent="0.25">
      <c r="A21" s="5"/>
      <c r="B21" s="20">
        <v>1.7804351067533199E+18</v>
      </c>
      <c r="C21" s="12">
        <v>82030</v>
      </c>
      <c r="D21" s="12">
        <v>82030</v>
      </c>
      <c r="E21" s="12">
        <v>82030</v>
      </c>
      <c r="F21" s="17" t="s">
        <v>40</v>
      </c>
      <c r="G21" s="3">
        <v>20</v>
      </c>
      <c r="H21" s="9">
        <v>35.85</v>
      </c>
      <c r="I21" s="3" t="s">
        <v>28</v>
      </c>
      <c r="J21" s="3" t="s">
        <v>29</v>
      </c>
      <c r="K21" s="12">
        <v>82030</v>
      </c>
      <c r="L21" s="12">
        <v>82030</v>
      </c>
      <c r="N21" s="3"/>
      <c r="O21" s="3" t="s">
        <v>30</v>
      </c>
      <c r="P21" s="3">
        <v>525668226</v>
      </c>
      <c r="Q21">
        <v>717</v>
      </c>
    </row>
    <row r="22" spans="1:17" x14ac:dyDescent="0.25">
      <c r="A22" s="5"/>
      <c r="B22" s="20">
        <v>1.7804351067533299E+18</v>
      </c>
      <c r="C22" s="12">
        <v>82030</v>
      </c>
      <c r="D22" s="12">
        <v>82030</v>
      </c>
      <c r="E22" s="12">
        <v>82030</v>
      </c>
      <c r="F22" s="17" t="s">
        <v>41</v>
      </c>
      <c r="G22" s="3">
        <v>36</v>
      </c>
      <c r="H22" s="9">
        <v>35.85</v>
      </c>
      <c r="I22" s="3" t="s">
        <v>28</v>
      </c>
      <c r="J22" s="3" t="s">
        <v>29</v>
      </c>
      <c r="K22" s="12">
        <v>82030</v>
      </c>
      <c r="L22" s="12">
        <v>82030</v>
      </c>
      <c r="N22" s="3"/>
      <c r="O22" s="3" t="s">
        <v>30</v>
      </c>
      <c r="P22" s="3">
        <v>525668226</v>
      </c>
      <c r="Q22">
        <v>1290.6000000000001</v>
      </c>
    </row>
    <row r="23" spans="1:17" x14ac:dyDescent="0.25">
      <c r="A23" s="5"/>
      <c r="B23" s="20">
        <v>1.7804351067533299E+18</v>
      </c>
      <c r="C23" s="12">
        <v>82030</v>
      </c>
      <c r="D23" s="12">
        <v>82030</v>
      </c>
      <c r="E23" s="12">
        <v>82030</v>
      </c>
      <c r="F23" s="17" t="s">
        <v>42</v>
      </c>
      <c r="G23" s="3">
        <v>444</v>
      </c>
      <c r="H23" s="9">
        <v>35.85</v>
      </c>
      <c r="I23" s="3" t="s">
        <v>28</v>
      </c>
      <c r="J23" s="3" t="s">
        <v>29</v>
      </c>
      <c r="K23" s="12">
        <v>82030</v>
      </c>
      <c r="L23" s="12">
        <v>82030</v>
      </c>
      <c r="N23" s="3"/>
      <c r="O23" s="3" t="s">
        <v>30</v>
      </c>
      <c r="P23" s="3">
        <v>525668226</v>
      </c>
      <c r="Q23">
        <v>15917.400000000001</v>
      </c>
    </row>
    <row r="24" spans="1:17" hidden="1" x14ac:dyDescent="0.25">
      <c r="A24" s="5"/>
      <c r="B24" s="20" t="str">
        <f>IF([1]sbb_raw_data!$L23&lt;&gt;"",MID([1]sbb_raw_data!$L23,4,19),"")</f>
        <v/>
      </c>
      <c r="C24" s="12" t="str">
        <f>IF(AND(B24&lt;&gt;"",[1]sbb_raw_data!$O23=""),VLOOKUP(VLOOKUP(P24,N$3:O$1000,2,FALSE),[2]XetraUserIDs!$A$2:$B$12,2,FALSE),"")</f>
        <v/>
      </c>
      <c r="D24" s="12" t="str">
        <f t="shared" si="0"/>
        <v/>
      </c>
      <c r="E24" s="12" t="str">
        <f t="shared" si="0"/>
        <v/>
      </c>
      <c r="F24" s="17" t="str">
        <f>IF(B24&lt;&gt;"",CONCATENATE(MID([1]sbb_raw_data!$A23,7,4),"-",MID([1]sbb_raw_data!$A23,4,2),"-",LEFT([1]sbb_raw_data!$A23,2),"T",RIGHT([1]sbb_raw_data!$A23,15),"Z"),"")</f>
        <v/>
      </c>
      <c r="G24" s="3" t="str">
        <f>IF(B24&lt;&gt;"",[1]sbb_raw_data!$I23,"")</f>
        <v/>
      </c>
      <c r="H24" s="9" t="str">
        <f>IF(B24&lt;&gt;"",[1]sbb_raw_data!$J23,"")</f>
        <v/>
      </c>
      <c r="I24" s="3" t="str">
        <f>IF(B24&lt;&gt;"",[1]sbb_raw_data!$H23,"")</f>
        <v/>
      </c>
      <c r="J24" s="3" t="str">
        <f>IF(B24&lt;&gt;"",IF([1]sbb_raw_data!$C23="EDE","XETA","Please fill in Segment MIC manually."),"")</f>
        <v/>
      </c>
      <c r="K24" s="12" t="str">
        <f t="shared" si="1"/>
        <v/>
      </c>
      <c r="L24" s="12" t="str">
        <f t="shared" si="2"/>
        <v/>
      </c>
      <c r="N24" s="3">
        <f>IF(B24&lt;&gt;"","",[1]sbb_raw_data!$N23)</f>
        <v>525672730</v>
      </c>
      <c r="O24" s="3" t="str">
        <f>[1]sbb_raw_data!$M23</f>
        <v>cb2kr7j</v>
      </c>
      <c r="P24" s="3">
        <f>[1]sbb_raw_data!$N23</f>
        <v>525672730</v>
      </c>
      <c r="Q24">
        <f t="shared" si="4"/>
        <v>0</v>
      </c>
    </row>
    <row r="25" spans="1:17" x14ac:dyDescent="0.25">
      <c r="A25" s="5"/>
      <c r="B25" s="20">
        <v>1.7804351067538299E+18</v>
      </c>
      <c r="C25" s="12">
        <v>82030</v>
      </c>
      <c r="D25" s="12">
        <v>82030</v>
      </c>
      <c r="E25" s="12">
        <v>82030</v>
      </c>
      <c r="F25" s="17" t="s">
        <v>43</v>
      </c>
      <c r="G25" s="3">
        <v>1000</v>
      </c>
      <c r="H25" s="9">
        <v>35.5</v>
      </c>
      <c r="I25" s="3" t="s">
        <v>28</v>
      </c>
      <c r="J25" s="3" t="s">
        <v>29</v>
      </c>
      <c r="K25" s="12">
        <v>82030</v>
      </c>
      <c r="L25" s="12">
        <v>82030</v>
      </c>
      <c r="N25" s="3"/>
      <c r="O25" s="3" t="s">
        <v>30</v>
      </c>
      <c r="P25" s="3">
        <v>525672730</v>
      </c>
      <c r="Q25">
        <v>35500</v>
      </c>
    </row>
    <row r="26" spans="1:17" hidden="1" x14ac:dyDescent="0.25">
      <c r="A26" s="5"/>
      <c r="B26" s="20" t="str">
        <f>IF([1]sbb_raw_data!$L25&lt;&gt;"",MID([1]sbb_raw_data!$L25,4,19),"")</f>
        <v/>
      </c>
      <c r="C26" s="12" t="str">
        <f>IF(AND(B26&lt;&gt;"",[1]sbb_raw_data!$O25=""),VLOOKUP(VLOOKUP(P26,N$3:O$1000,2,FALSE),[2]XetraUserIDs!$A$2:$B$12,2,FALSE),"")</f>
        <v/>
      </c>
      <c r="D26" s="12" t="str">
        <f t="shared" si="0"/>
        <v/>
      </c>
      <c r="E26" s="12" t="str">
        <f t="shared" si="0"/>
        <v/>
      </c>
      <c r="F26" s="17" t="str">
        <f>IF(B26&lt;&gt;"",CONCATENATE(MID([1]sbb_raw_data!$A25,7,4),"-",MID([1]sbb_raw_data!$A25,4,2),"-",LEFT([1]sbb_raw_data!$A25,2),"T",RIGHT([1]sbb_raw_data!$A25,15),"Z"),"")</f>
        <v/>
      </c>
      <c r="G26" s="3" t="str">
        <f>IF(B26&lt;&gt;"",[1]sbb_raw_data!$I25,"")</f>
        <v/>
      </c>
      <c r="H26" s="9" t="str">
        <f>IF(B26&lt;&gt;"",[1]sbb_raw_data!$J25,"")</f>
        <v/>
      </c>
      <c r="I26" s="3" t="str">
        <f>IF(B26&lt;&gt;"",[1]sbb_raw_data!$H25,"")</f>
        <v/>
      </c>
      <c r="J26" s="3" t="str">
        <f>IF(B26&lt;&gt;"",IF([1]sbb_raw_data!$C25="EDE","XETA","Please fill in Segment MIC manually."),"")</f>
        <v/>
      </c>
      <c r="K26" s="12" t="str">
        <f t="shared" si="1"/>
        <v/>
      </c>
      <c r="L26" s="12" t="str">
        <f t="shared" si="2"/>
        <v/>
      </c>
      <c r="N26" s="3">
        <f>IF(B26&lt;&gt;"","",[1]sbb_raw_data!$N25)</f>
        <v>525674984</v>
      </c>
      <c r="O26" s="3" t="str">
        <f>[1]sbb_raw_data!$M25</f>
        <v>cb2kr7j</v>
      </c>
      <c r="P26" s="3">
        <f>[1]sbb_raw_data!$N25</f>
        <v>525674984</v>
      </c>
      <c r="Q26">
        <f t="shared" si="4"/>
        <v>0</v>
      </c>
    </row>
    <row r="27" spans="1:17" x14ac:dyDescent="0.25">
      <c r="A27" s="5"/>
      <c r="B27" s="20">
        <v>1.78043510675342E+18</v>
      </c>
      <c r="C27" s="12">
        <v>82030</v>
      </c>
      <c r="D27" s="12">
        <v>82030</v>
      </c>
      <c r="E27" s="12">
        <v>82030</v>
      </c>
      <c r="F27" s="17" t="s">
        <v>44</v>
      </c>
      <c r="G27" s="3">
        <v>500</v>
      </c>
      <c r="H27" s="9">
        <v>35.75</v>
      </c>
      <c r="I27" s="3" t="s">
        <v>28</v>
      </c>
      <c r="J27" s="3" t="s">
        <v>29</v>
      </c>
      <c r="K27" s="12">
        <v>82030</v>
      </c>
      <c r="L27" s="12">
        <v>82030</v>
      </c>
      <c r="N27" s="3"/>
      <c r="O27" s="3" t="s">
        <v>30</v>
      </c>
      <c r="P27" s="3">
        <v>525674984</v>
      </c>
      <c r="Q27">
        <v>17875</v>
      </c>
    </row>
    <row r="28" spans="1:17" hidden="1" x14ac:dyDescent="0.25">
      <c r="A28" s="5"/>
      <c r="B28" s="20" t="str">
        <f>IF([1]sbb_raw_data!$L27&lt;&gt;"",MID([1]sbb_raw_data!$L27,4,19),"")</f>
        <v/>
      </c>
      <c r="C28" s="12" t="str">
        <f>IF(AND(B28&lt;&gt;"",[1]sbb_raw_data!$O27=""),VLOOKUP(VLOOKUP(P28,N$3:O$1000,2,FALSE),[2]XetraUserIDs!$A$2:$B$12,2,FALSE),"")</f>
        <v/>
      </c>
      <c r="D28" s="12" t="str">
        <f t="shared" si="0"/>
        <v/>
      </c>
      <c r="E28" s="12" t="str">
        <f t="shared" si="0"/>
        <v/>
      </c>
      <c r="F28" s="17" t="str">
        <f>IF(B28&lt;&gt;"",CONCATENATE(MID([1]sbb_raw_data!$A27,7,4),"-",MID([1]sbb_raw_data!$A27,4,2),"-",LEFT([1]sbb_raw_data!$A27,2),"T",RIGHT([1]sbb_raw_data!$A27,15),"Z"),"")</f>
        <v/>
      </c>
      <c r="G28" s="3" t="str">
        <f>IF(B28&lt;&gt;"",[1]sbb_raw_data!$I27,"")</f>
        <v/>
      </c>
      <c r="H28" s="9" t="str">
        <f>IF(B28&lt;&gt;"",[1]sbb_raw_data!$J27,"")</f>
        <v/>
      </c>
      <c r="I28" s="3" t="str">
        <f>IF(B28&lt;&gt;"",[1]sbb_raw_data!$H27,"")</f>
        <v/>
      </c>
      <c r="J28" s="3" t="str">
        <f>IF(B28&lt;&gt;"",IF([1]sbb_raw_data!$C27="EDE","XETA","Please fill in Segment MIC manually."),"")</f>
        <v/>
      </c>
      <c r="K28" s="12" t="str">
        <f t="shared" si="1"/>
        <v/>
      </c>
      <c r="L28" s="12" t="str">
        <f t="shared" si="2"/>
        <v/>
      </c>
      <c r="N28" s="3">
        <f>IF(B28&lt;&gt;"","",[1]sbb_raw_data!$N27)</f>
        <v>525679429</v>
      </c>
      <c r="O28" s="3" t="str">
        <f>[1]sbb_raw_data!$M27</f>
        <v>cb2kr7j</v>
      </c>
      <c r="P28" s="3">
        <f>[1]sbb_raw_data!$N27</f>
        <v>525679429</v>
      </c>
      <c r="Q28">
        <f t="shared" si="4"/>
        <v>0</v>
      </c>
    </row>
    <row r="29" spans="1:17" x14ac:dyDescent="0.25">
      <c r="A29" s="5"/>
      <c r="B29" s="20">
        <v>1.7804351067534899E+18</v>
      </c>
      <c r="C29" s="12">
        <v>82030</v>
      </c>
      <c r="D29" s="12">
        <v>82030</v>
      </c>
      <c r="E29" s="12">
        <v>82030</v>
      </c>
      <c r="F29" s="17" t="s">
        <v>45</v>
      </c>
      <c r="G29" s="3">
        <v>500</v>
      </c>
      <c r="H29" s="9">
        <v>35.65</v>
      </c>
      <c r="I29" s="3" t="s">
        <v>28</v>
      </c>
      <c r="J29" s="3" t="s">
        <v>29</v>
      </c>
      <c r="K29" s="12">
        <v>82030</v>
      </c>
      <c r="L29" s="12">
        <v>82030</v>
      </c>
      <c r="N29" s="3"/>
      <c r="O29" s="3" t="s">
        <v>30</v>
      </c>
      <c r="P29" s="3">
        <v>525679429</v>
      </c>
      <c r="Q29">
        <v>17825</v>
      </c>
    </row>
    <row r="30" spans="1:17" hidden="1" x14ac:dyDescent="0.25">
      <c r="A30" s="5"/>
      <c r="B30" s="20" t="str">
        <f>IF([1]sbb_raw_data!$L29&lt;&gt;"",MID([1]sbb_raw_data!$L29,4,19),"")</f>
        <v/>
      </c>
      <c r="C30" s="12" t="str">
        <f>IF(AND(B30&lt;&gt;"",[1]sbb_raw_data!$O29=""),VLOOKUP(VLOOKUP(P30,N$3:O$1000,2,FALSE),[2]XetraUserIDs!$A$2:$B$12,2,FALSE),"")</f>
        <v/>
      </c>
      <c r="D30" s="12" t="str">
        <f t="shared" si="0"/>
        <v/>
      </c>
      <c r="E30" s="12" t="str">
        <f t="shared" si="0"/>
        <v/>
      </c>
      <c r="F30" s="17" t="str">
        <f>IF(B30&lt;&gt;"",CONCATENATE(MID([1]sbb_raw_data!$A29,7,4),"-",MID([1]sbb_raw_data!$A29,4,2),"-",LEFT([1]sbb_raw_data!$A29,2),"T",RIGHT([1]sbb_raw_data!$A29,15),"Z"),"")</f>
        <v/>
      </c>
      <c r="G30" s="3" t="str">
        <f>IF(B30&lt;&gt;"",[1]sbb_raw_data!$I29,"")</f>
        <v/>
      </c>
      <c r="H30" s="9" t="str">
        <f>IF(B30&lt;&gt;"",[1]sbb_raw_data!$J29,"")</f>
        <v/>
      </c>
      <c r="I30" s="3" t="str">
        <f>IF(B30&lt;&gt;"",[1]sbb_raw_data!$H29,"")</f>
        <v/>
      </c>
      <c r="J30" s="3" t="str">
        <f>IF(B30&lt;&gt;"",IF([1]sbb_raw_data!$C29="EDE","XETA","Please fill in Segment MIC manually."),"")</f>
        <v/>
      </c>
      <c r="K30" s="12" t="str">
        <f t="shared" si="1"/>
        <v/>
      </c>
      <c r="L30" s="12" t="str">
        <f t="shared" si="2"/>
        <v/>
      </c>
      <c r="N30" s="3">
        <f>IF(B30&lt;&gt;"","",[1]sbb_raw_data!$N29)</f>
        <v>525685019</v>
      </c>
      <c r="O30" s="3" t="str">
        <f>[1]sbb_raw_data!$M29</f>
        <v>cb2kr7j</v>
      </c>
      <c r="P30" s="3">
        <f>[1]sbb_raw_data!$N29</f>
        <v>525685019</v>
      </c>
      <c r="Q30">
        <f t="shared" si="4"/>
        <v>0</v>
      </c>
    </row>
    <row r="31" spans="1:17" x14ac:dyDescent="0.25">
      <c r="A31" s="5"/>
      <c r="B31" s="20">
        <v>1.78043510675374E+18</v>
      </c>
      <c r="C31" s="12">
        <v>82030</v>
      </c>
      <c r="D31" s="12">
        <v>82030</v>
      </c>
      <c r="E31" s="12">
        <v>82030</v>
      </c>
      <c r="F31" s="17" t="s">
        <v>46</v>
      </c>
      <c r="G31" s="3">
        <v>233</v>
      </c>
      <c r="H31" s="9">
        <v>35.700000000000003</v>
      </c>
      <c r="I31" s="3" t="s">
        <v>28</v>
      </c>
      <c r="J31" s="3" t="s">
        <v>29</v>
      </c>
      <c r="K31" s="12">
        <v>82030</v>
      </c>
      <c r="L31" s="12">
        <v>82030</v>
      </c>
      <c r="N31" s="3"/>
      <c r="O31" s="3" t="s">
        <v>30</v>
      </c>
      <c r="P31" s="3">
        <v>525685019</v>
      </c>
      <c r="Q31">
        <v>8318.1</v>
      </c>
    </row>
    <row r="32" spans="1:17" x14ac:dyDescent="0.25">
      <c r="A32" s="5"/>
      <c r="B32" s="20">
        <v>1.78043510675374E+18</v>
      </c>
      <c r="C32" s="12">
        <v>82030</v>
      </c>
      <c r="D32" s="12">
        <v>82030</v>
      </c>
      <c r="E32" s="12">
        <v>82030</v>
      </c>
      <c r="F32" s="17" t="s">
        <v>47</v>
      </c>
      <c r="G32" s="3">
        <v>267</v>
      </c>
      <c r="H32" s="9">
        <v>35.700000000000003</v>
      </c>
      <c r="I32" s="3" t="s">
        <v>28</v>
      </c>
      <c r="J32" s="3" t="s">
        <v>29</v>
      </c>
      <c r="K32" s="12">
        <v>82030</v>
      </c>
      <c r="L32" s="12">
        <v>82030</v>
      </c>
      <c r="N32" s="3"/>
      <c r="O32" s="3" t="s">
        <v>30</v>
      </c>
      <c r="P32" s="3">
        <v>525685019</v>
      </c>
      <c r="Q32">
        <v>9531.9000000000015</v>
      </c>
    </row>
    <row r="33" spans="1:17" hidden="1" x14ac:dyDescent="0.25">
      <c r="A33" s="5"/>
      <c r="B33" s="20" t="str">
        <f>IF([1]sbb_raw_data!$L32&lt;&gt;"",MID([1]sbb_raw_data!$L32,4,19),"")</f>
        <v/>
      </c>
      <c r="C33" s="12" t="str">
        <f>IF(AND(B33&lt;&gt;"",[1]sbb_raw_data!$O32=""),VLOOKUP(VLOOKUP(P33,N$3:O$1000,2,FALSE),[2]XetraUserIDs!$A$2:$B$12,2,FALSE),"")</f>
        <v/>
      </c>
      <c r="D33" s="12" t="str">
        <f t="shared" si="0"/>
        <v/>
      </c>
      <c r="E33" s="12" t="str">
        <f t="shared" si="0"/>
        <v/>
      </c>
      <c r="F33" s="17" t="str">
        <f>IF(B33&lt;&gt;"",CONCATENATE(MID([1]sbb_raw_data!$A32,7,4),"-",MID([1]sbb_raw_data!$A32,4,2),"-",LEFT([1]sbb_raw_data!$A32,2),"T",RIGHT([1]sbb_raw_data!$A32,15),"Z"),"")</f>
        <v/>
      </c>
      <c r="G33" s="3" t="str">
        <f>IF(B33&lt;&gt;"",[1]sbb_raw_data!$I32,"")</f>
        <v/>
      </c>
      <c r="H33" s="9" t="str">
        <f>IF(B33&lt;&gt;"",[1]sbb_raw_data!$J32,"")</f>
        <v/>
      </c>
      <c r="I33" s="3" t="str">
        <f>IF(B33&lt;&gt;"",[1]sbb_raw_data!$H32,"")</f>
        <v/>
      </c>
      <c r="J33" s="3" t="str">
        <f>IF(B33&lt;&gt;"",IF([1]sbb_raw_data!$C32="EDE","XETA","Please fill in Segment MIC manually."),"")</f>
        <v/>
      </c>
      <c r="K33" s="12" t="str">
        <f t="shared" si="1"/>
        <v/>
      </c>
      <c r="L33" s="12" t="str">
        <f t="shared" si="2"/>
        <v/>
      </c>
      <c r="N33" s="3">
        <f>IF(B33&lt;&gt;"","",[1]sbb_raw_data!$N32)</f>
        <v>525689262</v>
      </c>
      <c r="O33" s="3" t="str">
        <f>[1]sbb_raw_data!$M32</f>
        <v>cb2kr7j</v>
      </c>
      <c r="P33" s="3">
        <f>[1]sbb_raw_data!$N32</f>
        <v>525689262</v>
      </c>
      <c r="Q33">
        <f t="shared" si="4"/>
        <v>0</v>
      </c>
    </row>
    <row r="34" spans="1:17" x14ac:dyDescent="0.25">
      <c r="A34" s="5"/>
      <c r="B34" s="20">
        <v>1.7804351067536E+18</v>
      </c>
      <c r="C34" s="12">
        <v>82030</v>
      </c>
      <c r="D34" s="12">
        <v>82030</v>
      </c>
      <c r="E34" s="12">
        <v>82030</v>
      </c>
      <c r="F34" s="17" t="s">
        <v>48</v>
      </c>
      <c r="G34" s="3">
        <v>500</v>
      </c>
      <c r="H34" s="9">
        <v>35.72</v>
      </c>
      <c r="I34" s="3" t="s">
        <v>28</v>
      </c>
      <c r="J34" s="3" t="s">
        <v>29</v>
      </c>
      <c r="K34" s="12">
        <v>82030</v>
      </c>
      <c r="L34" s="12">
        <v>82030</v>
      </c>
      <c r="N34" s="3"/>
      <c r="O34" s="3" t="s">
        <v>30</v>
      </c>
      <c r="P34" s="3">
        <v>525689262</v>
      </c>
      <c r="Q34">
        <v>17860</v>
      </c>
    </row>
    <row r="35" spans="1:17" hidden="1" x14ac:dyDescent="0.25">
      <c r="A35" s="5"/>
      <c r="B35" s="20" t="str">
        <f>IF([1]sbb_raw_data!$L34&lt;&gt;"",MID([1]sbb_raw_data!$L34,4,19),"")</f>
        <v/>
      </c>
      <c r="C35" s="12" t="str">
        <f>IF(AND(B35&lt;&gt;"",[1]sbb_raw_data!$O34=""),VLOOKUP(VLOOKUP(P35,N$3:O$1000,2,FALSE),[2]XetraUserIDs!$A$2:$B$12,2,FALSE),"")</f>
        <v/>
      </c>
      <c r="D35" s="12" t="str">
        <f t="shared" si="0"/>
        <v/>
      </c>
      <c r="E35" s="12" t="str">
        <f t="shared" si="0"/>
        <v/>
      </c>
      <c r="F35" s="17" t="str">
        <f>IF(B35&lt;&gt;"",CONCATENATE(MID([1]sbb_raw_data!$A34,7,4),"-",MID([1]sbb_raw_data!$A34,4,2),"-",LEFT([1]sbb_raw_data!$A34,2),"T",RIGHT([1]sbb_raw_data!$A34,15),"Z"),"")</f>
        <v/>
      </c>
      <c r="G35" s="3" t="str">
        <f>IF(B35&lt;&gt;"",[1]sbb_raw_data!$I34,"")</f>
        <v/>
      </c>
      <c r="H35" s="9" t="str">
        <f>IF(B35&lt;&gt;"",[1]sbb_raw_data!$J34,"")</f>
        <v/>
      </c>
      <c r="I35" s="3" t="str">
        <f>IF(B35&lt;&gt;"",[1]sbb_raw_data!$H34,"")</f>
        <v/>
      </c>
      <c r="J35" s="3" t="str">
        <f>IF(B35&lt;&gt;"",IF([1]sbb_raw_data!$C34="EDE","XETA","Please fill in Segment MIC manually."),"")</f>
        <v/>
      </c>
      <c r="K35" s="12" t="str">
        <f t="shared" si="1"/>
        <v/>
      </c>
      <c r="L35" s="12" t="str">
        <f t="shared" si="2"/>
        <v/>
      </c>
      <c r="N35" s="3">
        <f>IF(B35&lt;&gt;"","",[1]sbb_raw_data!$N34)</f>
        <v>525696788</v>
      </c>
      <c r="O35" s="3" t="str">
        <f>[1]sbb_raw_data!$M34</f>
        <v>cb2kr7j</v>
      </c>
      <c r="P35" s="3">
        <f>[1]sbb_raw_data!$N34</f>
        <v>525696788</v>
      </c>
      <c r="Q35">
        <f t="shared" si="4"/>
        <v>0</v>
      </c>
    </row>
    <row r="36" spans="1:17" x14ac:dyDescent="0.25">
      <c r="A36" s="5"/>
      <c r="B36" s="20">
        <v>1.7804351067537001E+18</v>
      </c>
      <c r="C36" s="12">
        <v>82030</v>
      </c>
      <c r="D36" s="12">
        <v>82030</v>
      </c>
      <c r="E36" s="12">
        <v>82030</v>
      </c>
      <c r="F36" s="17" t="s">
        <v>49</v>
      </c>
      <c r="G36" s="3">
        <v>274</v>
      </c>
      <c r="H36" s="9">
        <v>35.729999999999997</v>
      </c>
      <c r="I36" s="3" t="s">
        <v>28</v>
      </c>
      <c r="J36" s="3" t="s">
        <v>29</v>
      </c>
      <c r="K36" s="12">
        <v>82030</v>
      </c>
      <c r="L36" s="12">
        <v>82030</v>
      </c>
      <c r="N36" s="3"/>
      <c r="O36" s="3" t="s">
        <v>30</v>
      </c>
      <c r="P36" s="3">
        <v>525696788</v>
      </c>
      <c r="Q36">
        <v>9790.0199999999986</v>
      </c>
    </row>
    <row r="37" spans="1:17" x14ac:dyDescent="0.25">
      <c r="A37" s="5"/>
      <c r="B37" s="20">
        <v>1.7804351067537001E+18</v>
      </c>
      <c r="C37" s="12">
        <v>82030</v>
      </c>
      <c r="D37" s="12">
        <v>82030</v>
      </c>
      <c r="E37" s="12">
        <v>82030</v>
      </c>
      <c r="F37" s="17" t="s">
        <v>50</v>
      </c>
      <c r="G37" s="3">
        <v>226</v>
      </c>
      <c r="H37" s="9">
        <v>35.729999999999997</v>
      </c>
      <c r="I37" s="3" t="s">
        <v>28</v>
      </c>
      <c r="J37" s="3" t="s">
        <v>29</v>
      </c>
      <c r="K37" s="12">
        <v>82030</v>
      </c>
      <c r="L37" s="12">
        <v>82030</v>
      </c>
      <c r="N37" s="3"/>
      <c r="O37" s="3" t="s">
        <v>30</v>
      </c>
      <c r="P37" s="3">
        <v>525696788</v>
      </c>
      <c r="Q37">
        <v>8074.98</v>
      </c>
    </row>
    <row r="38" spans="1:17" hidden="1" x14ac:dyDescent="0.25">
      <c r="A38" s="5"/>
      <c r="B38" s="20" t="str">
        <f>IF([1]sbb_raw_data!$L37&lt;&gt;"",MID([1]sbb_raw_data!$L37,4,19),"")</f>
        <v/>
      </c>
      <c r="C38" s="12" t="str">
        <f>IF(AND(B38&lt;&gt;"",[1]sbb_raw_data!$O37=""),VLOOKUP(VLOOKUP(P38,N$3:O$1000,2,FALSE),[2]XetraUserIDs!$A$2:$B$12,2,FALSE),"")</f>
        <v/>
      </c>
      <c r="D38" s="12" t="str">
        <f t="shared" si="0"/>
        <v/>
      </c>
      <c r="E38" s="12" t="str">
        <f t="shared" si="0"/>
        <v/>
      </c>
      <c r="F38" s="17" t="str">
        <f>IF(B38&lt;&gt;"",CONCATENATE(MID([1]sbb_raw_data!$A37,7,4),"-",MID([1]sbb_raw_data!$A37,4,2),"-",LEFT([1]sbb_raw_data!$A37,2),"T",RIGHT([1]sbb_raw_data!$A37,15),"Z"),"")</f>
        <v/>
      </c>
      <c r="G38" s="3" t="str">
        <f>IF(B38&lt;&gt;"",[1]sbb_raw_data!$I37,"")</f>
        <v/>
      </c>
      <c r="H38" s="9" t="str">
        <f>IF(B38&lt;&gt;"",[1]sbb_raw_data!$J37,"")</f>
        <v/>
      </c>
      <c r="I38" s="3" t="str">
        <f>IF(B38&lt;&gt;"",[1]sbb_raw_data!$H37,"")</f>
        <v/>
      </c>
      <c r="J38" s="3" t="str">
        <f>IF(B38&lt;&gt;"",IF([1]sbb_raw_data!$C37="EDE","XETA","Please fill in Segment MIC manually."),"")</f>
        <v/>
      </c>
      <c r="K38" s="12" t="str">
        <f t="shared" si="1"/>
        <v/>
      </c>
      <c r="L38" s="12" t="str">
        <f t="shared" si="2"/>
        <v/>
      </c>
      <c r="N38" s="3">
        <f>IF(B38&lt;&gt;"","",[1]sbb_raw_data!$N37)</f>
        <v>525701949</v>
      </c>
      <c r="O38" s="3" t="str">
        <f>[1]sbb_raw_data!$M37</f>
        <v>cb2kr7j</v>
      </c>
      <c r="P38" s="3">
        <f>[1]sbb_raw_data!$N37</f>
        <v>525701949</v>
      </c>
      <c r="Q38">
        <f t="shared" si="4"/>
        <v>0</v>
      </c>
    </row>
    <row r="39" spans="1:17" x14ac:dyDescent="0.25">
      <c r="A39" s="5"/>
      <c r="B39" s="20">
        <v>1.78043510675377E+18</v>
      </c>
      <c r="C39" s="12">
        <v>82030</v>
      </c>
      <c r="D39" s="12">
        <v>82030</v>
      </c>
      <c r="E39" s="12">
        <v>82030</v>
      </c>
      <c r="F39" s="17" t="s">
        <v>51</v>
      </c>
      <c r="G39" s="3">
        <v>300</v>
      </c>
      <c r="H39" s="9">
        <v>35.65</v>
      </c>
      <c r="I39" s="3" t="s">
        <v>28</v>
      </c>
      <c r="J39" s="3" t="s">
        <v>29</v>
      </c>
      <c r="K39" s="12">
        <v>82030</v>
      </c>
      <c r="L39" s="12">
        <v>82030</v>
      </c>
      <c r="N39" s="3"/>
      <c r="O39" s="3" t="s">
        <v>30</v>
      </c>
      <c r="P39" s="3">
        <v>525701949</v>
      </c>
      <c r="Q39">
        <v>10695</v>
      </c>
    </row>
    <row r="40" spans="1:17" x14ac:dyDescent="0.25">
      <c r="A40" s="5"/>
      <c r="B40" s="20">
        <v>1.78043510675377E+18</v>
      </c>
      <c r="C40" s="12">
        <v>82030</v>
      </c>
      <c r="D40" s="12">
        <v>82030</v>
      </c>
      <c r="E40" s="12">
        <v>82030</v>
      </c>
      <c r="F40" s="17" t="s">
        <v>52</v>
      </c>
      <c r="G40" s="3">
        <v>180</v>
      </c>
      <c r="H40" s="9">
        <v>35.65</v>
      </c>
      <c r="I40" s="3" t="s">
        <v>28</v>
      </c>
      <c r="J40" s="3" t="s">
        <v>29</v>
      </c>
      <c r="K40" s="12">
        <v>82030</v>
      </c>
      <c r="L40" s="12">
        <v>82030</v>
      </c>
      <c r="N40" s="3"/>
      <c r="O40" s="3" t="s">
        <v>30</v>
      </c>
      <c r="P40" s="3">
        <v>525701949</v>
      </c>
      <c r="Q40">
        <v>6417</v>
      </c>
    </row>
    <row r="41" spans="1:17" x14ac:dyDescent="0.25">
      <c r="A41" s="5"/>
      <c r="B41" s="20">
        <v>1.78043510675377E+18</v>
      </c>
      <c r="C41" s="12">
        <v>82030</v>
      </c>
      <c r="D41" s="12">
        <v>82030</v>
      </c>
      <c r="E41" s="12">
        <v>82030</v>
      </c>
      <c r="F41" s="17" t="s">
        <v>53</v>
      </c>
      <c r="G41" s="3">
        <v>20</v>
      </c>
      <c r="H41" s="9">
        <v>35.65</v>
      </c>
      <c r="I41" s="3" t="s">
        <v>28</v>
      </c>
      <c r="J41" s="3" t="s">
        <v>29</v>
      </c>
      <c r="K41" s="12">
        <v>82030</v>
      </c>
      <c r="L41" s="12">
        <v>82030</v>
      </c>
      <c r="N41" s="3"/>
      <c r="O41" s="3" t="s">
        <v>30</v>
      </c>
      <c r="P41" s="3">
        <v>525701949</v>
      </c>
      <c r="Q41">
        <v>713</v>
      </c>
    </row>
    <row r="42" spans="1:17" hidden="1" x14ac:dyDescent="0.25">
      <c r="A42" s="5"/>
      <c r="B42" s="20" t="str">
        <f>IF([1]sbb_raw_data!$L41&lt;&gt;"",MID([1]sbb_raw_data!$L41,4,19),"")</f>
        <v/>
      </c>
      <c r="C42" s="12" t="str">
        <f>IF(AND(B42&lt;&gt;"",[1]sbb_raw_data!$O41=""),VLOOKUP(VLOOKUP(P42,N$3:O$1000,2,FALSE),[2]XetraUserIDs!$A$2:$B$12,2,FALSE),"")</f>
        <v/>
      </c>
      <c r="D42" s="12" t="str">
        <f t="shared" si="0"/>
        <v/>
      </c>
      <c r="E42" s="12" t="str">
        <f t="shared" si="0"/>
        <v/>
      </c>
      <c r="F42" s="17" t="str">
        <f>IF(B42&lt;&gt;"",CONCATENATE(MID([1]sbb_raw_data!$A41,7,4),"-",MID([1]sbb_raw_data!$A41,4,2),"-",LEFT([1]sbb_raw_data!$A41,2),"T",RIGHT([1]sbb_raw_data!$A41,15),"Z"),"")</f>
        <v/>
      </c>
      <c r="G42" s="3" t="str">
        <f>IF(B42&lt;&gt;"",[1]sbb_raw_data!$I41,"")</f>
        <v/>
      </c>
      <c r="H42" s="9" t="str">
        <f>IF(B42&lt;&gt;"",[1]sbb_raw_data!$J41,"")</f>
        <v/>
      </c>
      <c r="I42" s="3" t="str">
        <f>IF(B42&lt;&gt;"",[1]sbb_raw_data!$H41,"")</f>
        <v/>
      </c>
      <c r="J42" s="3" t="str">
        <f>IF(B42&lt;&gt;"",IF([1]sbb_raw_data!$C41="EDE","XETA","Please fill in Segment MIC manually."),"")</f>
        <v/>
      </c>
      <c r="K42" s="12" t="str">
        <f t="shared" si="1"/>
        <v/>
      </c>
      <c r="L42" s="12" t="str">
        <f t="shared" si="2"/>
        <v/>
      </c>
      <c r="N42" s="3">
        <f>IF(B42&lt;&gt;"","",[1]sbb_raw_data!$N41)</f>
        <v>525704730</v>
      </c>
      <c r="O42" s="3" t="str">
        <f>[1]sbb_raw_data!$M41</f>
        <v>cb2kr7j</v>
      </c>
      <c r="P42" s="3">
        <f>[1]sbb_raw_data!$N41</f>
        <v>525704730</v>
      </c>
      <c r="Q42">
        <f t="shared" si="4"/>
        <v>0</v>
      </c>
    </row>
    <row r="43" spans="1:17" x14ac:dyDescent="0.25">
      <c r="A43" s="5"/>
      <c r="B43" s="20">
        <v>1.7804351067538501E+18</v>
      </c>
      <c r="C43" s="12">
        <v>82030</v>
      </c>
      <c r="D43" s="12">
        <v>82030</v>
      </c>
      <c r="E43" s="12">
        <v>82030</v>
      </c>
      <c r="F43" s="17" t="s">
        <v>54</v>
      </c>
      <c r="G43" s="3">
        <v>1000</v>
      </c>
      <c r="H43" s="9">
        <v>35.4</v>
      </c>
      <c r="I43" s="3" t="s">
        <v>28</v>
      </c>
      <c r="J43" s="3" t="s">
        <v>29</v>
      </c>
      <c r="K43" s="12">
        <v>82030</v>
      </c>
      <c r="L43" s="12">
        <v>82030</v>
      </c>
      <c r="N43" s="3"/>
      <c r="O43" s="3" t="s">
        <v>30</v>
      </c>
      <c r="P43" s="3">
        <v>525704730</v>
      </c>
      <c r="Q43">
        <v>35400</v>
      </c>
    </row>
    <row r="44" spans="1:17" hidden="1" x14ac:dyDescent="0.25">
      <c r="A44" s="5"/>
      <c r="B44" s="20" t="str">
        <f>IF([1]sbb_raw_data!$L43&lt;&gt;"",MID([1]sbb_raw_data!$L43,4,19),"")</f>
        <v/>
      </c>
      <c r="C44" s="12" t="str">
        <f>IF(AND(B44&lt;&gt;"",[1]sbb_raw_data!$O43=""),VLOOKUP(VLOOKUP(P44,N$3:O$1000,2,FALSE),[2]XetraUserIDs!$A$2:$B$12,2,FALSE),"")</f>
        <v/>
      </c>
      <c r="D44" s="12" t="str">
        <f t="shared" si="0"/>
        <v/>
      </c>
      <c r="E44" s="12" t="str">
        <f t="shared" si="0"/>
        <v/>
      </c>
      <c r="F44" s="17" t="str">
        <f>IF(B44&lt;&gt;"",CONCATENATE(MID([1]sbb_raw_data!$A43,7,4),"-",MID([1]sbb_raw_data!$A43,4,2),"-",LEFT([1]sbb_raw_data!$A43,2),"T",RIGHT([1]sbb_raw_data!$A43,15),"Z"),"")</f>
        <v/>
      </c>
      <c r="G44" s="3" t="str">
        <f>IF(B44&lt;&gt;"",[1]sbb_raw_data!$I43,"")</f>
        <v/>
      </c>
      <c r="H44" s="9" t="str">
        <f>IF(B44&lt;&gt;"",[1]sbb_raw_data!$J43,"")</f>
        <v/>
      </c>
      <c r="I44" s="3" t="str">
        <f>IF(B44&lt;&gt;"",[1]sbb_raw_data!$H43,"")</f>
        <v/>
      </c>
      <c r="J44" s="3" t="str">
        <f>IF(B44&lt;&gt;"",IF([1]sbb_raw_data!$C43="EDE","XETA","Please fill in Segment MIC manually."),"")</f>
        <v/>
      </c>
      <c r="K44" s="12" t="str">
        <f t="shared" si="1"/>
        <v/>
      </c>
      <c r="L44" s="12" t="str">
        <f t="shared" si="2"/>
        <v/>
      </c>
      <c r="N44" s="3">
        <f>IF(B44&lt;&gt;"","",[1]sbb_raw_data!$N43)</f>
        <v>525704856</v>
      </c>
      <c r="O44" s="3" t="str">
        <f>[1]sbb_raw_data!$M43</f>
        <v>cb2kr7j</v>
      </c>
      <c r="P44" s="3">
        <f>[1]sbb_raw_data!$N43</f>
        <v>525704856</v>
      </c>
      <c r="Q44">
        <f t="shared" si="4"/>
        <v>0</v>
      </c>
    </row>
    <row r="45" spans="1:17" x14ac:dyDescent="0.25">
      <c r="A45" s="5"/>
      <c r="B45" s="20">
        <v>1.7804351067538801E+18</v>
      </c>
      <c r="C45" s="12">
        <v>82030</v>
      </c>
      <c r="D45" s="12">
        <v>82030</v>
      </c>
      <c r="E45" s="12">
        <v>82030</v>
      </c>
      <c r="F45" s="17" t="s">
        <v>55</v>
      </c>
      <c r="G45" s="3">
        <v>1000</v>
      </c>
      <c r="H45" s="9">
        <v>35.299999999999997</v>
      </c>
      <c r="I45" s="3" t="s">
        <v>28</v>
      </c>
      <c r="J45" s="3" t="s">
        <v>29</v>
      </c>
      <c r="K45" s="12">
        <v>82030</v>
      </c>
      <c r="L45" s="12">
        <v>82030</v>
      </c>
      <c r="N45" s="3"/>
      <c r="O45" s="3" t="s">
        <v>30</v>
      </c>
      <c r="P45" s="3">
        <v>525704856</v>
      </c>
      <c r="Q45">
        <v>35300</v>
      </c>
    </row>
    <row r="46" spans="1:17" hidden="1" x14ac:dyDescent="0.25">
      <c r="A46" s="5"/>
      <c r="B46" s="20" t="str">
        <f>IF([1]sbb_raw_data!$L45&lt;&gt;"",MID([1]sbb_raw_data!$L45,4,19),"")</f>
        <v/>
      </c>
      <c r="C46" s="12" t="str">
        <f>IF(AND(B46&lt;&gt;"",[1]sbb_raw_data!$O45=""),VLOOKUP(VLOOKUP(P46,N$3:O$1000,2,FALSE),[2]XetraUserIDs!$A$2:$B$12,2,FALSE),"")</f>
        <v/>
      </c>
      <c r="D46" s="12" t="str">
        <f t="shared" si="0"/>
        <v/>
      </c>
      <c r="E46" s="12" t="str">
        <f t="shared" si="0"/>
        <v/>
      </c>
      <c r="F46" s="17" t="str">
        <f>IF(B46&lt;&gt;"",CONCATENATE(MID([1]sbb_raw_data!$A45,7,4),"-",MID([1]sbb_raw_data!$A45,4,2),"-",LEFT([1]sbb_raw_data!$A45,2),"T",RIGHT([1]sbb_raw_data!$A45,15),"Z"),"")</f>
        <v/>
      </c>
      <c r="G46" s="3" t="str">
        <f>IF(B46&lt;&gt;"",[1]sbb_raw_data!$I45,"")</f>
        <v/>
      </c>
      <c r="H46" s="9" t="str">
        <f>IF(B46&lt;&gt;"",[1]sbb_raw_data!$J45,"")</f>
        <v/>
      </c>
      <c r="I46" s="3" t="str">
        <f>IF(B46&lt;&gt;"",[1]sbb_raw_data!$H45,"")</f>
        <v/>
      </c>
      <c r="J46" s="3" t="str">
        <f>IF(B46&lt;&gt;"",IF([1]sbb_raw_data!$C45="EDE","XETA","Please fill in Segment MIC manually."),"")</f>
        <v/>
      </c>
      <c r="K46" s="12" t="str">
        <f t="shared" si="1"/>
        <v/>
      </c>
      <c r="L46" s="12" t="str">
        <f t="shared" si="2"/>
        <v/>
      </c>
      <c r="N46" s="3">
        <f>IF(B46&lt;&gt;"","",[1]sbb_raw_data!$N45)</f>
        <v>525704907</v>
      </c>
      <c r="O46" s="3" t="str">
        <f>[1]sbb_raw_data!$M45</f>
        <v>cb2kr7j</v>
      </c>
      <c r="P46" s="3">
        <f>[1]sbb_raw_data!$N45</f>
        <v>525704907</v>
      </c>
      <c r="Q46">
        <f t="shared" si="4"/>
        <v>0</v>
      </c>
    </row>
    <row r="47" spans="1:17" hidden="1" x14ac:dyDescent="0.25">
      <c r="A47" s="5"/>
      <c r="B47" s="20" t="str">
        <f>IF([1]sbb_raw_data!$L46&lt;&gt;"",MID([1]sbb_raw_data!$L46,4,19),"")</f>
        <v/>
      </c>
      <c r="C47" s="12" t="str">
        <f>IF(AND(B47&lt;&gt;"",[1]sbb_raw_data!$O46=""),VLOOKUP(VLOOKUP(P47,N$3:O$1000,2,FALSE),[2]XetraUserIDs!$A$2:$B$12,2,FALSE),"")</f>
        <v/>
      </c>
      <c r="D47" s="12" t="str">
        <f t="shared" si="0"/>
        <v/>
      </c>
      <c r="E47" s="12" t="str">
        <f t="shared" si="0"/>
        <v/>
      </c>
      <c r="F47" s="17" t="str">
        <f>IF(B47&lt;&gt;"",CONCATENATE(MID([1]sbb_raw_data!$A46,7,4),"-",MID([1]sbb_raw_data!$A46,4,2),"-",LEFT([1]sbb_raw_data!$A46,2),"T",RIGHT([1]sbb_raw_data!$A46,15),"Z"),"")</f>
        <v/>
      </c>
      <c r="G47" s="3" t="str">
        <f>IF(B47&lt;&gt;"",[1]sbb_raw_data!$I46,"")</f>
        <v/>
      </c>
      <c r="H47" s="9" t="str">
        <f>IF(B47&lt;&gt;"",[1]sbb_raw_data!$J46,"")</f>
        <v/>
      </c>
      <c r="I47" s="3" t="str">
        <f>IF(B47&lt;&gt;"",[1]sbb_raw_data!$H46,"")</f>
        <v/>
      </c>
      <c r="J47" s="3" t="str">
        <f>IF(B47&lt;&gt;"",IF([1]sbb_raw_data!$C46="EDE","XETA","Please fill in Segment MIC manually."),"")</f>
        <v/>
      </c>
      <c r="K47" s="12" t="str">
        <f t="shared" si="1"/>
        <v/>
      </c>
      <c r="L47" s="12" t="str">
        <f t="shared" si="2"/>
        <v/>
      </c>
      <c r="N47" s="3">
        <f>IF(B47&lt;&gt;"","",[1]sbb_raw_data!$N46)</f>
        <v>525704907</v>
      </c>
      <c r="O47" s="3" t="str">
        <f>[1]sbb_raw_data!$M46</f>
        <v>cb2kr7j</v>
      </c>
      <c r="P47" s="3">
        <f>[1]sbb_raw_data!$N46</f>
        <v>525704907</v>
      </c>
      <c r="Q47">
        <f t="shared" si="4"/>
        <v>0</v>
      </c>
    </row>
    <row r="48" spans="1:17" hidden="1" x14ac:dyDescent="0.25">
      <c r="A48" s="5"/>
      <c r="B48" s="20" t="str">
        <f>IF([1]sbb_raw_data!$L47&lt;&gt;"",MID([1]sbb_raw_data!$L47,4,19),"")</f>
        <v/>
      </c>
      <c r="C48" s="12" t="str">
        <f>IF(AND(B48&lt;&gt;"",[1]sbb_raw_data!$O47=""),VLOOKUP(VLOOKUP(P48,N$3:O$1000,2,FALSE),[2]XetraUserIDs!$A$2:$B$12,2,FALSE),"")</f>
        <v/>
      </c>
      <c r="D48" s="12" t="str">
        <f t="shared" si="0"/>
        <v/>
      </c>
      <c r="E48" s="12" t="str">
        <f t="shared" si="0"/>
        <v/>
      </c>
      <c r="F48" s="17" t="str">
        <f>IF(B48&lt;&gt;"",CONCATENATE(MID([1]sbb_raw_data!$A47,7,4),"-",MID([1]sbb_raw_data!$A47,4,2),"-",LEFT([1]sbb_raw_data!$A47,2),"T",RIGHT([1]sbb_raw_data!$A47,15),"Z"),"")</f>
        <v/>
      </c>
      <c r="G48" s="3" t="str">
        <f>IF(B48&lt;&gt;"",[1]sbb_raw_data!$I47,"")</f>
        <v/>
      </c>
      <c r="H48" s="9" t="str">
        <f>IF(B48&lt;&gt;"",[1]sbb_raw_data!$J47,"")</f>
        <v/>
      </c>
      <c r="I48" s="3" t="str">
        <f>IF(B48&lt;&gt;"",[1]sbb_raw_data!$H47,"")</f>
        <v/>
      </c>
      <c r="J48" s="3" t="str">
        <f>IF(B48&lt;&gt;"",IF([1]sbb_raw_data!$C47="EDE","XETA","Please fill in Segment MIC manually."),"")</f>
        <v/>
      </c>
      <c r="K48" s="12" t="str">
        <f t="shared" si="1"/>
        <v/>
      </c>
      <c r="L48" s="12" t="str">
        <f t="shared" si="2"/>
        <v/>
      </c>
      <c r="N48" s="3">
        <f>IF(B48&lt;&gt;"","",[1]sbb_raw_data!$N47)</f>
        <v>525704907</v>
      </c>
      <c r="O48" s="3" t="str">
        <f>[1]sbb_raw_data!$M47</f>
        <v>cb2kr7j</v>
      </c>
      <c r="P48" s="3">
        <f>[1]sbb_raw_data!$N47</f>
        <v>525704907</v>
      </c>
      <c r="Q48">
        <f t="shared" si="4"/>
        <v>0</v>
      </c>
    </row>
    <row r="49" spans="1:17" hidden="1" x14ac:dyDescent="0.25">
      <c r="A49" s="5"/>
      <c r="B49" s="20" t="str">
        <f>IF([1]sbb_raw_data!$L48&lt;&gt;"",MID([1]sbb_raw_data!$L48,4,19),"")</f>
        <v/>
      </c>
      <c r="C49" s="12" t="str">
        <f>IF(AND(B49&lt;&gt;"",[1]sbb_raw_data!$O48=""),VLOOKUP(VLOOKUP(P49,N$3:O$1000,2,FALSE),[2]XetraUserIDs!$A$2:$B$12,2,FALSE),"")</f>
        <v/>
      </c>
      <c r="D49" s="12" t="str">
        <f t="shared" si="0"/>
        <v/>
      </c>
      <c r="E49" s="12" t="str">
        <f t="shared" si="0"/>
        <v/>
      </c>
      <c r="F49" s="17" t="str">
        <f>IF(B49&lt;&gt;"",CONCATENATE(MID([1]sbb_raw_data!$A48,7,4),"-",MID([1]sbb_raw_data!$A48,4,2),"-",LEFT([1]sbb_raw_data!$A48,2),"T",RIGHT([1]sbb_raw_data!$A48,15),"Z"),"")</f>
        <v/>
      </c>
      <c r="G49" s="3" t="str">
        <f>IF(B49&lt;&gt;"",[1]sbb_raw_data!$I48,"")</f>
        <v/>
      </c>
      <c r="H49" s="9" t="str">
        <f>IF(B49&lt;&gt;"",[1]sbb_raw_data!$J48,"")</f>
        <v/>
      </c>
      <c r="I49" s="3" t="str">
        <f>IF(B49&lt;&gt;"",[1]sbb_raw_data!$H48,"")</f>
        <v/>
      </c>
      <c r="J49" s="3" t="str">
        <f>IF(B49&lt;&gt;"",IF([1]sbb_raw_data!$C48="EDE","XETA","Please fill in Segment MIC manually."),"")</f>
        <v/>
      </c>
      <c r="K49" s="12" t="str">
        <f t="shared" si="1"/>
        <v/>
      </c>
      <c r="L49" s="12" t="str">
        <f t="shared" si="2"/>
        <v/>
      </c>
      <c r="N49" s="3">
        <f>IF(B49&lt;&gt;"","",[1]sbb_raw_data!$N48)</f>
        <v>525705091</v>
      </c>
      <c r="O49" s="3" t="str">
        <f>[1]sbb_raw_data!$M48</f>
        <v>cb2kr7j</v>
      </c>
      <c r="P49" s="3">
        <f>[1]sbb_raw_data!$N48</f>
        <v>525705091</v>
      </c>
      <c r="Q49">
        <f t="shared" si="4"/>
        <v>0</v>
      </c>
    </row>
    <row r="50" spans="1:17" x14ac:dyDescent="0.25">
      <c r="A50" s="5"/>
      <c r="B50" s="20">
        <v>1.7804351067538199E+18</v>
      </c>
      <c r="C50" s="12">
        <v>82030</v>
      </c>
      <c r="D50" s="12">
        <v>82030</v>
      </c>
      <c r="E50" s="12">
        <v>82030</v>
      </c>
      <c r="F50" s="17" t="s">
        <v>56</v>
      </c>
      <c r="G50" s="3">
        <v>88</v>
      </c>
      <c r="H50" s="9">
        <v>35.54</v>
      </c>
      <c r="I50" s="3" t="s">
        <v>28</v>
      </c>
      <c r="J50" s="3" t="s">
        <v>29</v>
      </c>
      <c r="K50" s="12">
        <v>82030</v>
      </c>
      <c r="L50" s="12">
        <v>82030</v>
      </c>
      <c r="N50" s="3"/>
      <c r="O50" s="3" t="s">
        <v>30</v>
      </c>
      <c r="P50" s="3">
        <v>525705091</v>
      </c>
      <c r="Q50">
        <v>3127.52</v>
      </c>
    </row>
    <row r="51" spans="1:17" x14ac:dyDescent="0.25">
      <c r="A51" s="5"/>
      <c r="B51" s="20">
        <v>1.7804351067538199E+18</v>
      </c>
      <c r="C51" s="12">
        <v>82030</v>
      </c>
      <c r="D51" s="12">
        <v>82030</v>
      </c>
      <c r="E51" s="12">
        <v>82030</v>
      </c>
      <c r="F51" s="17" t="s">
        <v>57</v>
      </c>
      <c r="G51" s="3">
        <v>412</v>
      </c>
      <c r="H51" s="9">
        <v>35.54</v>
      </c>
      <c r="I51" s="3" t="s">
        <v>28</v>
      </c>
      <c r="J51" s="3" t="s">
        <v>29</v>
      </c>
      <c r="K51" s="12">
        <v>82030</v>
      </c>
      <c r="L51" s="12">
        <v>82030</v>
      </c>
      <c r="N51" s="3"/>
      <c r="O51" s="3" t="s">
        <v>30</v>
      </c>
      <c r="P51" s="3">
        <v>525705091</v>
      </c>
      <c r="Q51">
        <v>14642.48</v>
      </c>
    </row>
    <row r="52" spans="1:17" hidden="1" x14ac:dyDescent="0.25">
      <c r="A52" s="5"/>
      <c r="B52" s="20" t="str">
        <f>IF([1]sbb_raw_data!$L51&lt;&gt;"",MID([1]sbb_raw_data!$L51,4,19),"")</f>
        <v/>
      </c>
      <c r="C52" s="12" t="str">
        <f>IF(AND(B52&lt;&gt;"",[1]sbb_raw_data!$O51=""),VLOOKUP(VLOOKUP(P52,N$3:O$1000,2,FALSE),[2]XetraUserIDs!$A$2:$B$12,2,FALSE),"")</f>
        <v/>
      </c>
      <c r="D52" s="12" t="str">
        <f t="shared" si="0"/>
        <v/>
      </c>
      <c r="E52" s="12" t="str">
        <f t="shared" si="0"/>
        <v/>
      </c>
      <c r="F52" s="17" t="str">
        <f>IF(B52&lt;&gt;"",CONCATENATE(MID([1]sbb_raw_data!$A51,7,4),"-",MID([1]sbb_raw_data!$A51,4,2),"-",LEFT([1]sbb_raw_data!$A51,2),"T",RIGHT([1]sbb_raw_data!$A51,15),"Z"),"")</f>
        <v/>
      </c>
      <c r="G52" s="3" t="str">
        <f>IF(B52&lt;&gt;"",[1]sbb_raw_data!$I51,"")</f>
        <v/>
      </c>
      <c r="H52" s="9" t="str">
        <f>IF(B52&lt;&gt;"",[1]sbb_raw_data!$J51,"")</f>
        <v/>
      </c>
      <c r="I52" s="3" t="str">
        <f>IF(B52&lt;&gt;"",[1]sbb_raw_data!$H51,"")</f>
        <v/>
      </c>
      <c r="J52" s="3" t="str">
        <f>IF(B52&lt;&gt;"",IF([1]sbb_raw_data!$C51="EDE","XETA","Please fill in Segment MIC manually."),"")</f>
        <v/>
      </c>
      <c r="K52" s="12" t="str">
        <f t="shared" si="1"/>
        <v/>
      </c>
      <c r="L52" s="12" t="str">
        <f t="shared" si="2"/>
        <v/>
      </c>
      <c r="N52" s="3">
        <f>IF(B52&lt;&gt;"","",[1]sbb_raw_data!$N51)</f>
        <v>525709873</v>
      </c>
      <c r="O52" s="3" t="str">
        <f>[1]sbb_raw_data!$M51</f>
        <v>cb2kr7j</v>
      </c>
      <c r="P52" s="3">
        <f>[1]sbb_raw_data!$N51</f>
        <v>525709873</v>
      </c>
      <c r="Q52">
        <f t="shared" si="4"/>
        <v>0</v>
      </c>
    </row>
    <row r="53" spans="1:17" x14ac:dyDescent="0.25">
      <c r="A53" s="5"/>
      <c r="B53" s="20">
        <v>1.7804351067538501E+18</v>
      </c>
      <c r="C53" s="12">
        <v>82030</v>
      </c>
      <c r="D53" s="12">
        <v>82030</v>
      </c>
      <c r="E53" s="12">
        <v>82030</v>
      </c>
      <c r="F53" s="17" t="s">
        <v>58</v>
      </c>
      <c r="G53" s="3">
        <v>635</v>
      </c>
      <c r="H53" s="9">
        <v>35.44</v>
      </c>
      <c r="I53" s="3" t="s">
        <v>28</v>
      </c>
      <c r="J53" s="3" t="s">
        <v>29</v>
      </c>
      <c r="K53" s="12">
        <v>82030</v>
      </c>
      <c r="L53" s="12">
        <v>82030</v>
      </c>
      <c r="N53" s="3"/>
      <c r="O53" s="3" t="s">
        <v>30</v>
      </c>
      <c r="P53" s="3">
        <v>525709873</v>
      </c>
      <c r="Q53">
        <v>22504.399999999998</v>
      </c>
    </row>
    <row r="54" spans="1:17" hidden="1" x14ac:dyDescent="0.25">
      <c r="A54" s="5"/>
      <c r="B54" s="20" t="str">
        <f>IF([1]sbb_raw_data!$L53&lt;&gt;"",MID([1]sbb_raw_data!$L53,4,19),"")</f>
        <v/>
      </c>
      <c r="C54" s="12" t="str">
        <f>IF(AND(B54&lt;&gt;"",[1]sbb_raw_data!$O53=""),VLOOKUP(VLOOKUP(P54,N$3:O$1000,2,FALSE),[2]XetraUserIDs!$A$2:$B$12,2,FALSE),"")</f>
        <v/>
      </c>
      <c r="D54" s="12" t="str">
        <f t="shared" si="0"/>
        <v/>
      </c>
      <c r="E54" s="12" t="str">
        <f t="shared" si="0"/>
        <v/>
      </c>
      <c r="F54" s="17" t="str">
        <f>IF(B54&lt;&gt;"",CONCATENATE(MID([1]sbb_raw_data!$A53,7,4),"-",MID([1]sbb_raw_data!$A53,4,2),"-",LEFT([1]sbb_raw_data!$A53,2),"T",RIGHT([1]sbb_raw_data!$A53,15),"Z"),"")</f>
        <v/>
      </c>
      <c r="G54" s="3" t="str">
        <f>IF(B54&lt;&gt;"",[1]sbb_raw_data!$I53,"")</f>
        <v/>
      </c>
      <c r="H54" s="9" t="str">
        <f>IF(B54&lt;&gt;"",[1]sbb_raw_data!$J53,"")</f>
        <v/>
      </c>
      <c r="I54" s="3" t="str">
        <f>IF(B54&lt;&gt;"",[1]sbb_raw_data!$H53,"")</f>
        <v/>
      </c>
      <c r="J54" s="3" t="str">
        <f>IF(B54&lt;&gt;"",IF([1]sbb_raw_data!$C53="EDE","XETA","Please fill in Segment MIC manually."),"")</f>
        <v/>
      </c>
      <c r="K54" s="12" t="str">
        <f t="shared" si="1"/>
        <v/>
      </c>
      <c r="L54" s="12" t="str">
        <f t="shared" si="2"/>
        <v/>
      </c>
      <c r="N54" s="3">
        <f>IF(B54&lt;&gt;"","",[1]sbb_raw_data!$N53)</f>
        <v>525720756</v>
      </c>
      <c r="O54" s="3" t="str">
        <f>[1]sbb_raw_data!$M53</f>
        <v>cb2kr7j</v>
      </c>
      <c r="P54" s="3">
        <f>[1]sbb_raw_data!$N53</f>
        <v>525720756</v>
      </c>
      <c r="Q54">
        <f t="shared" si="4"/>
        <v>0</v>
      </c>
    </row>
    <row r="55" spans="1:17" hidden="1" x14ac:dyDescent="0.25">
      <c r="A55" s="5"/>
      <c r="B55" s="20" t="str">
        <f>IF([1]sbb_raw_data!$L54&lt;&gt;"",MID([1]sbb_raw_data!$L54,4,19),"")</f>
        <v/>
      </c>
      <c r="C55" s="12" t="str">
        <f>IF(AND(B55&lt;&gt;"",[1]sbb_raw_data!$O54=""),VLOOKUP(VLOOKUP(P55,N$3:O$1000,2,FALSE),[2]XetraUserIDs!$A$2:$B$12,2,FALSE),"")</f>
        <v/>
      </c>
      <c r="D55" s="12" t="str">
        <f t="shared" si="0"/>
        <v/>
      </c>
      <c r="E55" s="12" t="str">
        <f t="shared" si="0"/>
        <v/>
      </c>
      <c r="F55" s="17" t="str">
        <f>IF(B55&lt;&gt;"",CONCATENATE(MID([1]sbb_raw_data!$A54,7,4),"-",MID([1]sbb_raw_data!$A54,4,2),"-",LEFT([1]sbb_raw_data!$A54,2),"T",RIGHT([1]sbb_raw_data!$A54,15),"Z"),"")</f>
        <v/>
      </c>
      <c r="G55" s="3" t="str">
        <f>IF(B55&lt;&gt;"",[1]sbb_raw_data!$I54,"")</f>
        <v/>
      </c>
      <c r="H55" s="9" t="str">
        <f>IF(B55&lt;&gt;"",[1]sbb_raw_data!$J54,"")</f>
        <v/>
      </c>
      <c r="I55" s="3" t="str">
        <f>IF(B55&lt;&gt;"",[1]sbb_raw_data!$H54,"")</f>
        <v/>
      </c>
      <c r="J55" s="3" t="str">
        <f>IF(B55&lt;&gt;"",IF([1]sbb_raw_data!$C54="EDE","XETA","Please fill in Segment MIC manually."),"")</f>
        <v/>
      </c>
      <c r="K55" s="12" t="str">
        <f t="shared" si="1"/>
        <v/>
      </c>
      <c r="L55" s="12" t="str">
        <f t="shared" si="2"/>
        <v/>
      </c>
      <c r="N55" s="3">
        <f>IF(B55&lt;&gt;"","",[1]sbb_raw_data!$N54)</f>
        <v>525720756</v>
      </c>
      <c r="O55" s="3" t="str">
        <f>[1]sbb_raw_data!$M54</f>
        <v>cb2kr7j</v>
      </c>
      <c r="P55" s="3">
        <f>[1]sbb_raw_data!$N54</f>
        <v>525720756</v>
      </c>
      <c r="Q55">
        <f t="shared" si="4"/>
        <v>0</v>
      </c>
    </row>
    <row r="56" spans="1:17" hidden="1" x14ac:dyDescent="0.25">
      <c r="A56" s="5"/>
      <c r="B56" s="20" t="str">
        <f>IF([1]sbb_raw_data!$L55&lt;&gt;"",MID([1]sbb_raw_data!$L55,4,19),"")</f>
        <v/>
      </c>
      <c r="C56" s="12" t="str">
        <f>IF(AND(B56&lt;&gt;"",[1]sbb_raw_data!$O55=""),VLOOKUP(VLOOKUP(P56,N$3:O$1000,2,FALSE),[2]XetraUserIDs!$A$2:$B$12,2,FALSE),"")</f>
        <v/>
      </c>
      <c r="D56" s="12" t="str">
        <f t="shared" si="0"/>
        <v/>
      </c>
      <c r="E56" s="12" t="str">
        <f t="shared" si="0"/>
        <v/>
      </c>
      <c r="F56" s="17" t="str">
        <f>IF(B56&lt;&gt;"",CONCATENATE(MID([1]sbb_raw_data!$A55,7,4),"-",MID([1]sbb_raw_data!$A55,4,2),"-",LEFT([1]sbb_raw_data!$A55,2),"T",RIGHT([1]sbb_raw_data!$A55,15),"Z"),"")</f>
        <v/>
      </c>
      <c r="G56" s="3" t="str">
        <f>IF(B56&lt;&gt;"",[1]sbb_raw_data!$I55,"")</f>
        <v/>
      </c>
      <c r="H56" s="9" t="str">
        <f>IF(B56&lt;&gt;"",[1]sbb_raw_data!$J55,"")</f>
        <v/>
      </c>
      <c r="I56" s="3" t="str">
        <f>IF(B56&lt;&gt;"",[1]sbb_raw_data!$H55,"")</f>
        <v/>
      </c>
      <c r="J56" s="3" t="str">
        <f>IF(B56&lt;&gt;"",IF([1]sbb_raw_data!$C55="EDE","XETA","Please fill in Segment MIC manually."),"")</f>
        <v/>
      </c>
      <c r="K56" s="12" t="str">
        <f t="shared" si="1"/>
        <v/>
      </c>
      <c r="L56" s="12" t="str">
        <f t="shared" si="2"/>
        <v/>
      </c>
      <c r="N56" s="3">
        <f>IF(B56&lt;&gt;"","",[1]sbb_raw_data!$N55)</f>
        <v>525721422</v>
      </c>
      <c r="O56" s="3" t="str">
        <f>[1]sbb_raw_data!$M55</f>
        <v>cb2kr7j</v>
      </c>
      <c r="P56" s="3">
        <f>[1]sbb_raw_data!$N55</f>
        <v>525721422</v>
      </c>
      <c r="Q56">
        <f t="shared" si="4"/>
        <v>0</v>
      </c>
    </row>
    <row r="57" spans="1:17" x14ac:dyDescent="0.25">
      <c r="A57" s="5"/>
      <c r="B57" s="20">
        <v>1.78043510675395E+18</v>
      </c>
      <c r="C57" s="12">
        <v>82030</v>
      </c>
      <c r="D57" s="12">
        <v>82030</v>
      </c>
      <c r="E57" s="12">
        <v>82030</v>
      </c>
      <c r="F57" s="17" t="s">
        <v>59</v>
      </c>
      <c r="G57" s="3">
        <v>274</v>
      </c>
      <c r="H57" s="9">
        <v>35.31</v>
      </c>
      <c r="I57" s="3" t="s">
        <v>28</v>
      </c>
      <c r="J57" s="3" t="s">
        <v>29</v>
      </c>
      <c r="K57" s="12">
        <v>82030</v>
      </c>
      <c r="L57" s="12">
        <v>82030</v>
      </c>
      <c r="N57" s="3"/>
      <c r="O57" s="3" t="s">
        <v>30</v>
      </c>
      <c r="P57" s="3">
        <v>525721422</v>
      </c>
      <c r="Q57">
        <v>9674.94</v>
      </c>
    </row>
    <row r="58" spans="1:17" x14ac:dyDescent="0.25">
      <c r="A58" s="5"/>
      <c r="B58" s="20">
        <v>1.78043510675395E+18</v>
      </c>
      <c r="C58" s="12">
        <v>82030</v>
      </c>
      <c r="D58" s="12">
        <v>82030</v>
      </c>
      <c r="E58" s="12">
        <v>82030</v>
      </c>
      <c r="F58" s="17" t="s">
        <v>60</v>
      </c>
      <c r="G58" s="3">
        <v>726</v>
      </c>
      <c r="H58" s="9">
        <v>35.31</v>
      </c>
      <c r="I58" s="3" t="s">
        <v>28</v>
      </c>
      <c r="J58" s="3" t="s">
        <v>29</v>
      </c>
      <c r="K58" s="12">
        <v>82030</v>
      </c>
      <c r="L58" s="12">
        <v>82030</v>
      </c>
      <c r="N58" s="3"/>
      <c r="O58" s="3" t="s">
        <v>30</v>
      </c>
      <c r="P58" s="3">
        <v>525721422</v>
      </c>
      <c r="Q58">
        <v>25635.06</v>
      </c>
    </row>
    <row r="59" spans="1:17" hidden="1" x14ac:dyDescent="0.25">
      <c r="A59" s="5"/>
      <c r="B59" s="20" t="str">
        <f>IF([1]sbb_raw_data!$L58&lt;&gt;"",MID([1]sbb_raw_data!$L58,4,19),"")</f>
        <v/>
      </c>
      <c r="C59" s="12" t="str">
        <f>IF(AND(B59&lt;&gt;"",[1]sbb_raw_data!$O58=""),VLOOKUP(VLOOKUP(P59,N$3:O$1000,2,FALSE),[2]XetraUserIDs!$A$2:$B$12,2,FALSE),"")</f>
        <v/>
      </c>
      <c r="D59" s="12" t="str">
        <f t="shared" si="0"/>
        <v/>
      </c>
      <c r="E59" s="12" t="str">
        <f t="shared" si="0"/>
        <v/>
      </c>
      <c r="F59" s="17" t="str">
        <f>IF(B59&lt;&gt;"",CONCATENATE(MID([1]sbb_raw_data!$A58,7,4),"-",MID([1]sbb_raw_data!$A58,4,2),"-",LEFT([1]sbb_raw_data!$A58,2),"T",RIGHT([1]sbb_raw_data!$A58,15),"Z"),"")</f>
        <v/>
      </c>
      <c r="G59" s="3" t="str">
        <f>IF(B59&lt;&gt;"",[1]sbb_raw_data!$I58,"")</f>
        <v/>
      </c>
      <c r="H59" s="9" t="str">
        <f>IF(B59&lt;&gt;"",[1]sbb_raw_data!$J58,"")</f>
        <v/>
      </c>
      <c r="I59" s="3" t="str">
        <f>IF(B59&lt;&gt;"",[1]sbb_raw_data!$H58,"")</f>
        <v/>
      </c>
      <c r="J59" s="3" t="str">
        <f>IF(B59&lt;&gt;"",IF([1]sbb_raw_data!$C58="EDE","XETA","Please fill in Segment MIC manually."),"")</f>
        <v/>
      </c>
      <c r="K59" s="12" t="str">
        <f t="shared" si="1"/>
        <v/>
      </c>
      <c r="L59" s="12" t="str">
        <f t="shared" si="2"/>
        <v/>
      </c>
      <c r="N59" s="3">
        <f>IF(B59&lt;&gt;"","",[1]sbb_raw_data!$N58)</f>
        <v>0</v>
      </c>
      <c r="O59" s="3">
        <f>[1]sbb_raw_data!$M58</f>
        <v>0</v>
      </c>
      <c r="P59" s="3">
        <f>[1]sbb_raw_data!$N58</f>
        <v>0</v>
      </c>
      <c r="Q59">
        <f t="shared" si="4"/>
        <v>0</v>
      </c>
    </row>
    <row r="60" spans="1:17" hidden="1" x14ac:dyDescent="0.25">
      <c r="A60" s="5"/>
      <c r="B60" s="20" t="str">
        <f>IF([1]sbb_raw_data!$L59&lt;&gt;"",MID([1]sbb_raw_data!$L59,4,19),"")</f>
        <v/>
      </c>
      <c r="C60" s="12" t="str">
        <f>IF(AND(B60&lt;&gt;"",[1]sbb_raw_data!$O59=""),VLOOKUP(VLOOKUP(P60,N$3:O$1000,2,FALSE),[2]XetraUserIDs!$A$2:$B$12,2,FALSE),"")</f>
        <v/>
      </c>
      <c r="D60" s="12" t="str">
        <f t="shared" si="0"/>
        <v/>
      </c>
      <c r="E60" s="12" t="str">
        <f t="shared" si="0"/>
        <v/>
      </c>
      <c r="F60" s="17" t="str">
        <f>IF(B60&lt;&gt;"",CONCATENATE(MID([1]sbb_raw_data!$A59,7,4),"-",MID([1]sbb_raw_data!$A59,4,2),"-",LEFT([1]sbb_raw_data!$A59,2),"T",RIGHT([1]sbb_raw_data!$A59,15),"Z"),"")</f>
        <v/>
      </c>
      <c r="G60" s="3" t="str">
        <f>IF(B60&lt;&gt;"",[1]sbb_raw_data!$I59,"")</f>
        <v/>
      </c>
      <c r="H60" s="9" t="str">
        <f>IF(B60&lt;&gt;"",[1]sbb_raw_data!$J59,"")</f>
        <v/>
      </c>
      <c r="I60" s="3" t="str">
        <f>IF(B60&lt;&gt;"",[1]sbb_raw_data!$H59,"")</f>
        <v/>
      </c>
      <c r="J60" s="3" t="str">
        <f>IF(B60&lt;&gt;"",IF([1]sbb_raw_data!$C59="EDE","XETA","Please fill in Segment MIC manually."),"")</f>
        <v/>
      </c>
      <c r="K60" s="12" t="str">
        <f t="shared" si="1"/>
        <v/>
      </c>
      <c r="L60" s="12" t="str">
        <f t="shared" si="2"/>
        <v/>
      </c>
      <c r="N60" s="3">
        <f>IF(B60&lt;&gt;"","",[1]sbb_raw_data!$N59)</f>
        <v>0</v>
      </c>
      <c r="O60" s="3">
        <f>[1]sbb_raw_data!$M59</f>
        <v>0</v>
      </c>
      <c r="P60" s="3">
        <f>[1]sbb_raw_data!$N59</f>
        <v>0</v>
      </c>
      <c r="Q60">
        <f t="shared" si="4"/>
        <v>0</v>
      </c>
    </row>
    <row r="61" spans="1:17" hidden="1" x14ac:dyDescent="0.25">
      <c r="A61" s="5"/>
      <c r="B61" s="20" t="str">
        <f>IF([1]sbb_raw_data!$L60&lt;&gt;"",MID([1]sbb_raw_data!$L60,4,19),"")</f>
        <v/>
      </c>
      <c r="C61" s="12" t="str">
        <f>IF(AND(B61&lt;&gt;"",[1]sbb_raw_data!$O60=""),VLOOKUP(VLOOKUP(P61,N$3:O$1000,2,FALSE),[2]XetraUserIDs!$A$2:$B$12,2,FALSE),"")</f>
        <v/>
      </c>
      <c r="D61" s="12" t="str">
        <f t="shared" si="0"/>
        <v/>
      </c>
      <c r="E61" s="12" t="str">
        <f t="shared" si="0"/>
        <v/>
      </c>
      <c r="F61" s="17" t="str">
        <f>IF(B61&lt;&gt;"",CONCATENATE(MID([1]sbb_raw_data!$A60,7,4),"-",MID([1]sbb_raw_data!$A60,4,2),"-",LEFT([1]sbb_raw_data!$A60,2),"T",RIGHT([1]sbb_raw_data!$A60,15),"Z"),"")</f>
        <v/>
      </c>
      <c r="G61" s="3" t="str">
        <f>IF(B61&lt;&gt;"",[1]sbb_raw_data!$I60,"")</f>
        <v/>
      </c>
      <c r="H61" s="9" t="str">
        <f>IF(B61&lt;&gt;"",[1]sbb_raw_data!$J60,"")</f>
        <v/>
      </c>
      <c r="I61" s="3" t="str">
        <f>IF(B61&lt;&gt;"",[1]sbb_raw_data!$H60,"")</f>
        <v/>
      </c>
      <c r="J61" s="3" t="str">
        <f>IF(B61&lt;&gt;"",IF([1]sbb_raw_data!$C60="EDE","XETA","Please fill in Segment MIC manually."),"")</f>
        <v/>
      </c>
      <c r="K61" s="12" t="str">
        <f t="shared" si="1"/>
        <v/>
      </c>
      <c r="L61" s="12" t="str">
        <f t="shared" si="2"/>
        <v/>
      </c>
      <c r="N61" s="3">
        <f>IF(B61&lt;&gt;"","",[1]sbb_raw_data!$N60)</f>
        <v>0</v>
      </c>
      <c r="O61" s="3">
        <f>[1]sbb_raw_data!$M60</f>
        <v>0</v>
      </c>
      <c r="P61" s="3">
        <f>[1]sbb_raw_data!$N60</f>
        <v>0</v>
      </c>
      <c r="Q61">
        <f t="shared" si="4"/>
        <v>0</v>
      </c>
    </row>
    <row r="62" spans="1:17" hidden="1" x14ac:dyDescent="0.25">
      <c r="A62" s="5"/>
      <c r="B62" s="20" t="str">
        <f>IF([1]sbb_raw_data!$L61&lt;&gt;"",MID([1]sbb_raw_data!$L61,4,19),"")</f>
        <v/>
      </c>
      <c r="C62" s="12" t="str">
        <f>IF(AND(B62&lt;&gt;"",[1]sbb_raw_data!$O61=""),VLOOKUP(VLOOKUP(P62,N$3:O$1000,2,FALSE),[2]XetraUserIDs!$A$2:$B$12,2,FALSE),"")</f>
        <v/>
      </c>
      <c r="D62" s="12" t="str">
        <f t="shared" si="0"/>
        <v/>
      </c>
      <c r="E62" s="12" t="str">
        <f t="shared" si="0"/>
        <v/>
      </c>
      <c r="F62" s="17" t="str">
        <f>IF(B62&lt;&gt;"",CONCATENATE(MID([1]sbb_raw_data!$A61,7,4),"-",MID([1]sbb_raw_data!$A61,4,2),"-",LEFT([1]sbb_raw_data!$A61,2),"T",RIGHT([1]sbb_raw_data!$A61,15),"Z"),"")</f>
        <v/>
      </c>
      <c r="G62" s="3" t="str">
        <f>IF(B62&lt;&gt;"",[1]sbb_raw_data!$I61,"")</f>
        <v/>
      </c>
      <c r="H62" s="9" t="str">
        <f>IF(B62&lt;&gt;"",[1]sbb_raw_data!$J61,"")</f>
        <v/>
      </c>
      <c r="I62" s="3" t="str">
        <f>IF(B62&lt;&gt;"",[1]sbb_raw_data!$H61,"")</f>
        <v/>
      </c>
      <c r="J62" s="3" t="str">
        <f>IF(B62&lt;&gt;"",IF([1]sbb_raw_data!$C61="EDE","XETA","Please fill in Segment MIC manually."),"")</f>
        <v/>
      </c>
      <c r="K62" s="12" t="str">
        <f t="shared" si="1"/>
        <v/>
      </c>
      <c r="L62" s="12" t="str">
        <f t="shared" si="2"/>
        <v/>
      </c>
      <c r="N62" s="3">
        <f>IF(B62&lt;&gt;"","",[1]sbb_raw_data!$N61)</f>
        <v>0</v>
      </c>
      <c r="O62" s="3">
        <f>[1]sbb_raw_data!$M61</f>
        <v>0</v>
      </c>
      <c r="P62" s="3">
        <f>[1]sbb_raw_data!$N61</f>
        <v>0</v>
      </c>
      <c r="Q62">
        <f t="shared" si="4"/>
        <v>0</v>
      </c>
    </row>
    <row r="63" spans="1:17" hidden="1" x14ac:dyDescent="0.25">
      <c r="A63" s="5"/>
      <c r="B63" s="20" t="str">
        <f>IF([1]sbb_raw_data!$L62&lt;&gt;"",MID([1]sbb_raw_data!$L62,4,19),"")</f>
        <v/>
      </c>
      <c r="C63" s="12" t="str">
        <f>IF(AND(B63&lt;&gt;"",[1]sbb_raw_data!$O62=""),VLOOKUP(VLOOKUP(P63,N$3:O$1000,2,FALSE),[2]XetraUserIDs!$A$2:$B$12,2,FALSE),"")</f>
        <v/>
      </c>
      <c r="D63" s="12" t="str">
        <f t="shared" si="0"/>
        <v/>
      </c>
      <c r="E63" s="12" t="str">
        <f t="shared" si="0"/>
        <v/>
      </c>
      <c r="F63" s="17" t="str">
        <f>IF(B63&lt;&gt;"",CONCATENATE(MID([1]sbb_raw_data!$A62,7,4),"-",MID([1]sbb_raw_data!$A62,4,2),"-",LEFT([1]sbb_raw_data!$A62,2),"T",RIGHT([1]sbb_raw_data!$A62,15),"Z"),"")</f>
        <v/>
      </c>
      <c r="G63" s="3" t="str">
        <f>IF(B63&lt;&gt;"",[1]sbb_raw_data!$I62,"")</f>
        <v/>
      </c>
      <c r="H63" s="9" t="str">
        <f>IF(B63&lt;&gt;"",[1]sbb_raw_data!$J62,"")</f>
        <v/>
      </c>
      <c r="I63" s="3" t="str">
        <f>IF(B63&lt;&gt;"",[1]sbb_raw_data!$H62,"")</f>
        <v/>
      </c>
      <c r="J63" s="3" t="str">
        <f>IF(B63&lt;&gt;"",IF([1]sbb_raw_data!$C62="EDE","XETA","Please fill in Segment MIC manually."),"")</f>
        <v/>
      </c>
      <c r="K63" s="12" t="str">
        <f t="shared" si="1"/>
        <v/>
      </c>
      <c r="L63" s="12" t="str">
        <f t="shared" si="2"/>
        <v/>
      </c>
      <c r="N63" s="3">
        <f>IF(B63&lt;&gt;"","",[1]sbb_raw_data!$N62)</f>
        <v>0</v>
      </c>
      <c r="O63" s="3">
        <f>[1]sbb_raw_data!$M62</f>
        <v>0</v>
      </c>
      <c r="P63" s="3">
        <f>[1]sbb_raw_data!$N62</f>
        <v>0</v>
      </c>
      <c r="Q63">
        <f t="shared" si="4"/>
        <v>0</v>
      </c>
    </row>
    <row r="64" spans="1:17" hidden="1" x14ac:dyDescent="0.25">
      <c r="A64" s="5"/>
      <c r="B64" s="20" t="str">
        <f>IF([1]sbb_raw_data!$L63&lt;&gt;"",MID([1]sbb_raw_data!$L63,4,19),"")</f>
        <v/>
      </c>
      <c r="C64" s="12" t="str">
        <f>IF(AND(B64&lt;&gt;"",[1]sbb_raw_data!$O63=""),VLOOKUP(VLOOKUP(P64,N$3:O$1000,2,FALSE),[2]XetraUserIDs!$A$2:$B$12,2,FALSE),"")</f>
        <v/>
      </c>
      <c r="D64" s="12" t="str">
        <f t="shared" si="0"/>
        <v/>
      </c>
      <c r="E64" s="12" t="str">
        <f t="shared" si="0"/>
        <v/>
      </c>
      <c r="F64" s="17" t="str">
        <f>IF(B64&lt;&gt;"",CONCATENATE(MID([1]sbb_raw_data!$A63,7,4),"-",MID([1]sbb_raw_data!$A63,4,2),"-",LEFT([1]sbb_raw_data!$A63,2),"T",RIGHT([1]sbb_raw_data!$A63,15),"Z"),"")</f>
        <v/>
      </c>
      <c r="G64" s="3" t="str">
        <f>IF(B64&lt;&gt;"",[1]sbb_raw_data!$I63,"")</f>
        <v/>
      </c>
      <c r="H64" s="9" t="str">
        <f>IF(B64&lt;&gt;"",[1]sbb_raw_data!$J63,"")</f>
        <v/>
      </c>
      <c r="I64" s="3" t="str">
        <f>IF(B64&lt;&gt;"",[1]sbb_raw_data!$H63,"")</f>
        <v/>
      </c>
      <c r="J64" s="3" t="str">
        <f>IF(B64&lt;&gt;"",IF([1]sbb_raw_data!$C63="EDE","XETA","Please fill in Segment MIC manually."),"")</f>
        <v/>
      </c>
      <c r="K64" s="12" t="str">
        <f t="shared" si="1"/>
        <v/>
      </c>
      <c r="L64" s="12" t="str">
        <f t="shared" si="2"/>
        <v/>
      </c>
      <c r="N64" s="3">
        <f>IF(B64&lt;&gt;"","",[1]sbb_raw_data!$N63)</f>
        <v>0</v>
      </c>
      <c r="O64" s="3">
        <f>[1]sbb_raw_data!$M63</f>
        <v>0</v>
      </c>
      <c r="P64" s="3">
        <f>[1]sbb_raw_data!$N63</f>
        <v>0</v>
      </c>
      <c r="Q64">
        <f t="shared" si="4"/>
        <v>0</v>
      </c>
    </row>
    <row r="65" spans="1:17" hidden="1" x14ac:dyDescent="0.25">
      <c r="A65" s="5"/>
      <c r="B65" s="20" t="str">
        <f>IF([1]sbb_raw_data!$L64&lt;&gt;"",MID([1]sbb_raw_data!$L64,4,19),"")</f>
        <v/>
      </c>
      <c r="C65" s="12" t="str">
        <f>IF(AND(B65&lt;&gt;"",[1]sbb_raw_data!$O64=""),VLOOKUP(VLOOKUP(P65,N$3:O$1000,2,FALSE),[2]XetraUserIDs!$A$2:$B$12,2,FALSE),"")</f>
        <v/>
      </c>
      <c r="D65" s="12" t="str">
        <f t="shared" si="0"/>
        <v/>
      </c>
      <c r="E65" s="12" t="str">
        <f t="shared" si="0"/>
        <v/>
      </c>
      <c r="F65" s="17" t="str">
        <f>IF(B65&lt;&gt;"",CONCATENATE(MID([1]sbb_raw_data!$A64,7,4),"-",MID([1]sbb_raw_data!$A64,4,2),"-",LEFT([1]sbb_raw_data!$A64,2),"T",RIGHT([1]sbb_raw_data!$A64,15),"Z"),"")</f>
        <v/>
      </c>
      <c r="G65" s="3" t="str">
        <f>IF(B65&lt;&gt;"",[1]sbb_raw_data!$I64,"")</f>
        <v/>
      </c>
      <c r="H65" s="9" t="str">
        <f>IF(B65&lt;&gt;"",[1]sbb_raw_data!$J64,"")</f>
        <v/>
      </c>
      <c r="I65" s="3" t="str">
        <f>IF(B65&lt;&gt;"",[1]sbb_raw_data!$H64,"")</f>
        <v/>
      </c>
      <c r="J65" s="3" t="str">
        <f>IF(B65&lt;&gt;"",IF([1]sbb_raw_data!$C64="EDE","XETA","Please fill in Segment MIC manually."),"")</f>
        <v/>
      </c>
      <c r="K65" s="12" t="str">
        <f t="shared" si="1"/>
        <v/>
      </c>
      <c r="L65" s="12" t="str">
        <f t="shared" si="2"/>
        <v/>
      </c>
      <c r="N65" s="3">
        <f>IF(B65&lt;&gt;"","",[1]sbb_raw_data!$N64)</f>
        <v>0</v>
      </c>
      <c r="O65" s="3">
        <f>[1]sbb_raw_data!$M64</f>
        <v>0</v>
      </c>
      <c r="P65" s="3">
        <f>[1]sbb_raw_data!$N64</f>
        <v>0</v>
      </c>
      <c r="Q65">
        <f t="shared" si="4"/>
        <v>0</v>
      </c>
    </row>
    <row r="66" spans="1:17" hidden="1" x14ac:dyDescent="0.25">
      <c r="A66" s="5"/>
      <c r="B66" s="20" t="str">
        <f>IF([1]sbb_raw_data!$L65&lt;&gt;"",MID([1]sbb_raw_data!$L65,4,19),"")</f>
        <v/>
      </c>
      <c r="C66" s="12" t="str">
        <f>IF(AND(B66&lt;&gt;"",[1]sbb_raw_data!$O65=""),VLOOKUP(VLOOKUP(P66,N$3:O$1000,2,FALSE),[2]XetraUserIDs!$A$2:$B$12,2,FALSE),"")</f>
        <v/>
      </c>
      <c r="D66" s="12" t="str">
        <f t="shared" si="0"/>
        <v/>
      </c>
      <c r="E66" s="12" t="str">
        <f t="shared" si="0"/>
        <v/>
      </c>
      <c r="F66" s="17" t="str">
        <f>IF(B66&lt;&gt;"",CONCATENATE(MID([1]sbb_raw_data!$A65,7,4),"-",MID([1]sbb_raw_data!$A65,4,2),"-",LEFT([1]sbb_raw_data!$A65,2),"T",RIGHT([1]sbb_raw_data!$A65,15),"Z"),"")</f>
        <v/>
      </c>
      <c r="G66" s="3" t="str">
        <f>IF(B66&lt;&gt;"",[1]sbb_raw_data!$I65,"")</f>
        <v/>
      </c>
      <c r="H66" s="9" t="str">
        <f>IF(B66&lt;&gt;"",[1]sbb_raw_data!$J65,"")</f>
        <v/>
      </c>
      <c r="I66" s="3" t="str">
        <f>IF(B66&lt;&gt;"",[1]sbb_raw_data!$H65,"")</f>
        <v/>
      </c>
      <c r="J66" s="3" t="str">
        <f>IF(B66&lt;&gt;"",IF([1]sbb_raw_data!$C65="EDE","XETA","Please fill in Segment MIC manually."),"")</f>
        <v/>
      </c>
      <c r="K66" s="12" t="str">
        <f t="shared" si="1"/>
        <v/>
      </c>
      <c r="L66" s="12" t="str">
        <f t="shared" si="2"/>
        <v/>
      </c>
      <c r="N66" s="3">
        <f>IF(B66&lt;&gt;"","",[1]sbb_raw_data!$N65)</f>
        <v>0</v>
      </c>
      <c r="O66" s="3">
        <f>[1]sbb_raw_data!$M65</f>
        <v>0</v>
      </c>
      <c r="P66" s="3">
        <f>[1]sbb_raw_data!$N65</f>
        <v>0</v>
      </c>
      <c r="Q66">
        <f t="shared" si="4"/>
        <v>0</v>
      </c>
    </row>
    <row r="67" spans="1:17" hidden="1" x14ac:dyDescent="0.25">
      <c r="A67" s="5"/>
      <c r="B67" s="20" t="str">
        <f>IF([1]sbb_raw_data!$L66&lt;&gt;"",MID([1]sbb_raw_data!$L66,4,19),"")</f>
        <v/>
      </c>
      <c r="C67" s="12" t="str">
        <f>IF(AND(B67&lt;&gt;"",[1]sbb_raw_data!$O66=""),VLOOKUP(VLOOKUP(P67,N$3:O$1000,2,FALSE),[2]XetraUserIDs!$A$2:$B$12,2,FALSE),"")</f>
        <v/>
      </c>
      <c r="D67" s="12" t="str">
        <f t="shared" si="0"/>
        <v/>
      </c>
      <c r="E67" s="12" t="str">
        <f t="shared" si="0"/>
        <v/>
      </c>
      <c r="F67" s="17" t="str">
        <f>IF(B67&lt;&gt;"",CONCATENATE(MID([1]sbb_raw_data!$A66,7,4),"-",MID([1]sbb_raw_data!$A66,4,2),"-",LEFT([1]sbb_raw_data!$A66,2),"T",RIGHT([1]sbb_raw_data!$A66,15),"Z"),"")</f>
        <v/>
      </c>
      <c r="G67" s="3" t="str">
        <f>IF(B67&lt;&gt;"",[1]sbb_raw_data!$I66,"")</f>
        <v/>
      </c>
      <c r="H67" s="9" t="str">
        <f>IF(B67&lt;&gt;"",[1]sbb_raw_data!$J66,"")</f>
        <v/>
      </c>
      <c r="I67" s="3" t="str">
        <f>IF(B67&lt;&gt;"",[1]sbb_raw_data!$H66,"")</f>
        <v/>
      </c>
      <c r="J67" s="3" t="str">
        <f>IF(B67&lt;&gt;"",IF([1]sbb_raw_data!$C66="EDE","XETA","Please fill in Segment MIC manually."),"")</f>
        <v/>
      </c>
      <c r="K67" s="12" t="str">
        <f t="shared" si="1"/>
        <v/>
      </c>
      <c r="L67" s="12" t="str">
        <f t="shared" si="2"/>
        <v/>
      </c>
      <c r="N67" s="3">
        <f>IF(B67&lt;&gt;"","",[1]sbb_raw_data!$N66)</f>
        <v>0</v>
      </c>
      <c r="O67" s="3">
        <f>[1]sbb_raw_data!$M66</f>
        <v>0</v>
      </c>
      <c r="P67" s="3">
        <f>[1]sbb_raw_data!$N66</f>
        <v>0</v>
      </c>
      <c r="Q67">
        <f t="shared" si="4"/>
        <v>0</v>
      </c>
    </row>
    <row r="68" spans="1:17" hidden="1" x14ac:dyDescent="0.25">
      <c r="A68" s="5"/>
      <c r="B68" s="20" t="str">
        <f>IF([1]sbb_raw_data!$L67&lt;&gt;"",MID([1]sbb_raw_data!$L67,4,19),"")</f>
        <v/>
      </c>
      <c r="C68" s="12" t="str">
        <f>IF(AND(B68&lt;&gt;"",[1]sbb_raw_data!$O67=""),VLOOKUP(VLOOKUP(P68,N$3:O$1000,2,FALSE),[2]XetraUserIDs!$A$2:$B$12,2,FALSE),"")</f>
        <v/>
      </c>
      <c r="D68" s="12" t="str">
        <f t="shared" si="0"/>
        <v/>
      </c>
      <c r="E68" s="12" t="str">
        <f t="shared" si="0"/>
        <v/>
      </c>
      <c r="F68" s="17" t="str">
        <f>IF(B68&lt;&gt;"",CONCATENATE(MID([1]sbb_raw_data!$A67,7,4),"-",MID([1]sbb_raw_data!$A67,4,2),"-",LEFT([1]sbb_raw_data!$A67,2),"T",RIGHT([1]sbb_raw_data!$A67,15),"Z"),"")</f>
        <v/>
      </c>
      <c r="G68" s="3" t="str">
        <f>IF(B68&lt;&gt;"",[1]sbb_raw_data!$I67,"")</f>
        <v/>
      </c>
      <c r="H68" s="9" t="str">
        <f>IF(B68&lt;&gt;"",[1]sbb_raw_data!$J67,"")</f>
        <v/>
      </c>
      <c r="I68" s="3" t="str">
        <f>IF(B68&lt;&gt;"",[1]sbb_raw_data!$H67,"")</f>
        <v/>
      </c>
      <c r="J68" s="3" t="str">
        <f>IF(B68&lt;&gt;"",IF([1]sbb_raw_data!$C67="EDE","XETA","Please fill in Segment MIC manually."),"")</f>
        <v/>
      </c>
      <c r="K68" s="12" t="str">
        <f t="shared" si="1"/>
        <v/>
      </c>
      <c r="L68" s="12" t="str">
        <f t="shared" si="2"/>
        <v/>
      </c>
      <c r="N68" s="3">
        <f>IF(B68&lt;&gt;"","",[1]sbb_raw_data!$N67)</f>
        <v>0</v>
      </c>
      <c r="O68" s="3">
        <f>[1]sbb_raw_data!$M67</f>
        <v>0</v>
      </c>
      <c r="P68" s="3">
        <f>[1]sbb_raw_data!$N67</f>
        <v>0</v>
      </c>
      <c r="Q68">
        <f t="shared" si="4"/>
        <v>0</v>
      </c>
    </row>
    <row r="69" spans="1:17" hidden="1" x14ac:dyDescent="0.25">
      <c r="A69" s="5"/>
      <c r="B69" s="20" t="str">
        <f>IF([1]sbb_raw_data!$L68&lt;&gt;"",MID([1]sbb_raw_data!$L68,4,19),"")</f>
        <v/>
      </c>
      <c r="C69" s="12" t="str">
        <f>IF(AND(B69&lt;&gt;"",[1]sbb_raw_data!$O68=""),VLOOKUP(VLOOKUP(P69,N$3:O$1000,2,FALSE),[2]XetraUserIDs!$A$2:$B$12,2,FALSE),"")</f>
        <v/>
      </c>
      <c r="D69" s="12" t="str">
        <f t="shared" ref="D69:E132" si="5">IF(C69&lt;&gt;"",C69,"")</f>
        <v/>
      </c>
      <c r="E69" s="12" t="str">
        <f t="shared" si="5"/>
        <v/>
      </c>
      <c r="F69" s="17" t="str">
        <f>IF(B69&lt;&gt;"",CONCATENATE(MID([1]sbb_raw_data!$A68,7,4),"-",MID([1]sbb_raw_data!$A68,4,2),"-",LEFT([1]sbb_raw_data!$A68,2),"T",RIGHT([1]sbb_raw_data!$A68,15),"Z"),"")</f>
        <v/>
      </c>
      <c r="G69" s="3" t="str">
        <f>IF(B69&lt;&gt;"",[1]sbb_raw_data!$I68,"")</f>
        <v/>
      </c>
      <c r="H69" s="9" t="str">
        <f>IF(B69&lt;&gt;"",[1]sbb_raw_data!$J68,"")</f>
        <v/>
      </c>
      <c r="I69" s="3" t="str">
        <f>IF(B69&lt;&gt;"",[1]sbb_raw_data!$H68,"")</f>
        <v/>
      </c>
      <c r="J69" s="3" t="str">
        <f>IF(B69&lt;&gt;"",IF([1]sbb_raw_data!$C68="EDE","XETA","Please fill in Segment MIC manually."),"")</f>
        <v/>
      </c>
      <c r="K69" s="12" t="str">
        <f t="shared" ref="K69:K132" si="6">IF(B69&lt;&gt;"",C69,"")</f>
        <v/>
      </c>
      <c r="L69" s="12" t="str">
        <f t="shared" ref="L69:L132" si="7">IF(B69&lt;&gt;"",C69,"")</f>
        <v/>
      </c>
      <c r="N69" s="3">
        <f>IF(B69&lt;&gt;"","",[1]sbb_raw_data!$N68)</f>
        <v>0</v>
      </c>
      <c r="O69" s="3">
        <f>[1]sbb_raw_data!$M68</f>
        <v>0</v>
      </c>
      <c r="P69" s="3">
        <f>[1]sbb_raw_data!$N68</f>
        <v>0</v>
      </c>
      <c r="Q69">
        <f t="shared" si="4"/>
        <v>0</v>
      </c>
    </row>
    <row r="70" spans="1:17" hidden="1" x14ac:dyDescent="0.25">
      <c r="A70" s="5"/>
      <c r="B70" s="20" t="str">
        <f>IF([1]sbb_raw_data!$L69&lt;&gt;"",MID([1]sbb_raw_data!$L69,4,19),"")</f>
        <v/>
      </c>
      <c r="C70" s="12" t="str">
        <f>IF(AND(B70&lt;&gt;"",[1]sbb_raw_data!$O69=""),VLOOKUP(VLOOKUP(P70,N$3:O$1000,2,FALSE),[2]XetraUserIDs!$A$2:$B$12,2,FALSE),"")</f>
        <v/>
      </c>
      <c r="D70" s="12" t="str">
        <f t="shared" si="5"/>
        <v/>
      </c>
      <c r="E70" s="12" t="str">
        <f t="shared" si="5"/>
        <v/>
      </c>
      <c r="F70" s="17" t="str">
        <f>IF(B70&lt;&gt;"",CONCATENATE(MID([1]sbb_raw_data!$A69,7,4),"-",MID([1]sbb_raw_data!$A69,4,2),"-",LEFT([1]sbb_raw_data!$A69,2),"T",RIGHT([1]sbb_raw_data!$A69,15),"Z"),"")</f>
        <v/>
      </c>
      <c r="G70" s="3" t="str">
        <f>IF(B70&lt;&gt;"",[1]sbb_raw_data!$I69,"")</f>
        <v/>
      </c>
      <c r="H70" s="9" t="str">
        <f>IF(B70&lt;&gt;"",[1]sbb_raw_data!$J69,"")</f>
        <v/>
      </c>
      <c r="I70" s="3" t="str">
        <f>IF(B70&lt;&gt;"",[1]sbb_raw_data!$H69,"")</f>
        <v/>
      </c>
      <c r="J70" s="3" t="str">
        <f>IF(B70&lt;&gt;"",IF([1]sbb_raw_data!$C69="EDE","XETA","Please fill in Segment MIC manually."),"")</f>
        <v/>
      </c>
      <c r="K70" s="12" t="str">
        <f t="shared" si="6"/>
        <v/>
      </c>
      <c r="L70" s="12" t="str">
        <f t="shared" si="7"/>
        <v/>
      </c>
      <c r="N70" s="3">
        <f>IF(B70&lt;&gt;"","",[1]sbb_raw_data!$N69)</f>
        <v>0</v>
      </c>
      <c r="O70" s="3">
        <f>[1]sbb_raw_data!$M69</f>
        <v>0</v>
      </c>
      <c r="P70" s="3">
        <f>[1]sbb_raw_data!$N69</f>
        <v>0</v>
      </c>
      <c r="Q70">
        <f t="shared" si="4"/>
        <v>0</v>
      </c>
    </row>
    <row r="71" spans="1:17" hidden="1" x14ac:dyDescent="0.25">
      <c r="A71" s="5"/>
      <c r="B71" s="20" t="str">
        <f>IF([1]sbb_raw_data!$L70&lt;&gt;"",MID([1]sbb_raw_data!$L70,4,19),"")</f>
        <v/>
      </c>
      <c r="C71" s="12" t="str">
        <f>IF(AND(B71&lt;&gt;"",[1]sbb_raw_data!$O70=""),VLOOKUP(VLOOKUP(P71,N$3:O$1000,2,FALSE),[2]XetraUserIDs!$A$2:$B$12,2,FALSE),"")</f>
        <v/>
      </c>
      <c r="D71" s="12" t="str">
        <f t="shared" si="5"/>
        <v/>
      </c>
      <c r="E71" s="12" t="str">
        <f t="shared" si="5"/>
        <v/>
      </c>
      <c r="F71" s="17" t="str">
        <f>IF(B71&lt;&gt;"",CONCATENATE(MID([1]sbb_raw_data!$A70,7,4),"-",MID([1]sbb_raw_data!$A70,4,2),"-",LEFT([1]sbb_raw_data!$A70,2),"T",RIGHT([1]sbb_raw_data!$A70,15),"Z"),"")</f>
        <v/>
      </c>
      <c r="G71" s="3" t="str">
        <f>IF(B71&lt;&gt;"",[1]sbb_raw_data!$I70,"")</f>
        <v/>
      </c>
      <c r="H71" s="9" t="str">
        <f>IF(B71&lt;&gt;"",[1]sbb_raw_data!$J70,"")</f>
        <v/>
      </c>
      <c r="I71" s="3" t="str">
        <f>IF(B71&lt;&gt;"",[1]sbb_raw_data!$H70,"")</f>
        <v/>
      </c>
      <c r="J71" s="3" t="str">
        <f>IF(B71&lt;&gt;"",IF([1]sbb_raw_data!$C70="EDE","XETA","Please fill in Segment MIC manually."),"")</f>
        <v/>
      </c>
      <c r="K71" s="12" t="str">
        <f t="shared" si="6"/>
        <v/>
      </c>
      <c r="L71" s="12" t="str">
        <f t="shared" si="7"/>
        <v/>
      </c>
      <c r="N71" s="3">
        <f>IF(B71&lt;&gt;"","",[1]sbb_raw_data!$N70)</f>
        <v>0</v>
      </c>
      <c r="O71" s="3">
        <f>[1]sbb_raw_data!$M70</f>
        <v>0</v>
      </c>
      <c r="P71" s="3">
        <f>[1]sbb_raw_data!$N70</f>
        <v>0</v>
      </c>
      <c r="Q71">
        <f t="shared" si="4"/>
        <v>0</v>
      </c>
    </row>
    <row r="72" spans="1:17" hidden="1" x14ac:dyDescent="0.25">
      <c r="A72" s="5"/>
      <c r="B72" s="20" t="str">
        <f>IF([1]sbb_raw_data!$L71&lt;&gt;"",MID([1]sbb_raw_data!$L71,4,19),"")</f>
        <v/>
      </c>
      <c r="C72" s="12" t="str">
        <f>IF(AND(B72&lt;&gt;"",[1]sbb_raw_data!$O71=""),VLOOKUP(VLOOKUP(P72,N$3:O$1000,2,FALSE),[2]XetraUserIDs!$A$2:$B$12,2,FALSE),"")</f>
        <v/>
      </c>
      <c r="D72" s="12" t="str">
        <f t="shared" si="5"/>
        <v/>
      </c>
      <c r="E72" s="12" t="str">
        <f t="shared" si="5"/>
        <v/>
      </c>
      <c r="F72" s="17" t="str">
        <f>IF(B72&lt;&gt;"",CONCATENATE(MID([1]sbb_raw_data!$A71,7,4),"-",MID([1]sbb_raw_data!$A71,4,2),"-",LEFT([1]sbb_raw_data!$A71,2),"T",RIGHT([1]sbb_raw_data!$A71,15),"Z"),"")</f>
        <v/>
      </c>
      <c r="G72" s="3" t="str">
        <f>IF(B72&lt;&gt;"",[1]sbb_raw_data!$I71,"")</f>
        <v/>
      </c>
      <c r="H72" s="9" t="str">
        <f>IF(B72&lt;&gt;"",[1]sbb_raw_data!$J71,"")</f>
        <v/>
      </c>
      <c r="I72" s="3" t="str">
        <f>IF(B72&lt;&gt;"",[1]sbb_raw_data!$H71,"")</f>
        <v/>
      </c>
      <c r="J72" s="3" t="str">
        <f>IF(B72&lt;&gt;"",IF([1]sbb_raw_data!$C71="EDE","XETA","Please fill in Segment MIC manually."),"")</f>
        <v/>
      </c>
      <c r="K72" s="12" t="str">
        <f t="shared" si="6"/>
        <v/>
      </c>
      <c r="L72" s="12" t="str">
        <f t="shared" si="7"/>
        <v/>
      </c>
      <c r="N72" s="3">
        <f>IF(B72&lt;&gt;"","",[1]sbb_raw_data!$N71)</f>
        <v>0</v>
      </c>
      <c r="O72" s="3">
        <f>[1]sbb_raw_data!$M71</f>
        <v>0</v>
      </c>
      <c r="P72" s="3">
        <f>[1]sbb_raw_data!$N71</f>
        <v>0</v>
      </c>
      <c r="Q72">
        <f t="shared" si="4"/>
        <v>0</v>
      </c>
    </row>
    <row r="73" spans="1:17" hidden="1" x14ac:dyDescent="0.25">
      <c r="A73" s="5"/>
      <c r="B73" s="20" t="str">
        <f>IF([1]sbb_raw_data!$L72&lt;&gt;"",MID([1]sbb_raw_data!$L72,4,19),"")</f>
        <v/>
      </c>
      <c r="C73" s="12" t="str">
        <f>IF(AND(B73&lt;&gt;"",[1]sbb_raw_data!$O72=""),VLOOKUP(VLOOKUP(P73,N$3:O$1000,2,FALSE),[2]XetraUserIDs!$A$2:$B$12,2,FALSE),"")</f>
        <v/>
      </c>
      <c r="D73" s="12" t="str">
        <f t="shared" si="5"/>
        <v/>
      </c>
      <c r="E73" s="12" t="str">
        <f t="shared" si="5"/>
        <v/>
      </c>
      <c r="F73" s="17" t="str">
        <f>IF(B73&lt;&gt;"",CONCATENATE(MID([1]sbb_raw_data!$A72,7,4),"-",MID([1]sbb_raw_data!$A72,4,2),"-",LEFT([1]sbb_raw_data!$A72,2),"T",RIGHT([1]sbb_raw_data!$A72,15),"Z"),"")</f>
        <v/>
      </c>
      <c r="G73" s="3" t="str">
        <f>IF(B73&lt;&gt;"",[1]sbb_raw_data!$I72,"")</f>
        <v/>
      </c>
      <c r="H73" s="9" t="str">
        <f>IF(B73&lt;&gt;"",[1]sbb_raw_data!$J72,"")</f>
        <v/>
      </c>
      <c r="I73" s="3" t="str">
        <f>IF(B73&lt;&gt;"",[1]sbb_raw_data!$H72,"")</f>
        <v/>
      </c>
      <c r="J73" s="3" t="str">
        <f>IF(B73&lt;&gt;"",IF([1]sbb_raw_data!$C72="EDE","XETA","Please fill in Segment MIC manually."),"")</f>
        <v/>
      </c>
      <c r="K73" s="12" t="str">
        <f t="shared" si="6"/>
        <v/>
      </c>
      <c r="L73" s="12" t="str">
        <f t="shared" si="7"/>
        <v/>
      </c>
      <c r="N73" s="3">
        <f>IF(B73&lt;&gt;"","",[1]sbb_raw_data!$N72)</f>
        <v>0</v>
      </c>
      <c r="O73" s="3">
        <f>[1]sbb_raw_data!$M72</f>
        <v>0</v>
      </c>
      <c r="P73" s="3">
        <f>[1]sbb_raw_data!$N72</f>
        <v>0</v>
      </c>
      <c r="Q73">
        <f t="shared" si="4"/>
        <v>0</v>
      </c>
    </row>
    <row r="74" spans="1:17" hidden="1" x14ac:dyDescent="0.25">
      <c r="A74" s="5"/>
      <c r="B74" s="20" t="str">
        <f>IF([1]sbb_raw_data!$L73&lt;&gt;"",MID([1]sbb_raw_data!$L73,4,19),"")</f>
        <v/>
      </c>
      <c r="C74" s="12" t="str">
        <f>IF(AND(B74&lt;&gt;"",[1]sbb_raw_data!$O73=""),VLOOKUP(VLOOKUP(P74,N$3:O$1000,2,FALSE),[2]XetraUserIDs!$A$2:$B$12,2,FALSE),"")</f>
        <v/>
      </c>
      <c r="D74" s="12" t="str">
        <f t="shared" si="5"/>
        <v/>
      </c>
      <c r="E74" s="12" t="str">
        <f t="shared" si="5"/>
        <v/>
      </c>
      <c r="F74" s="17" t="str">
        <f>IF(B74&lt;&gt;"",CONCATENATE(MID([1]sbb_raw_data!$A73,7,4),"-",MID([1]sbb_raw_data!$A73,4,2),"-",LEFT([1]sbb_raw_data!$A73,2),"T",RIGHT([1]sbb_raw_data!$A73,15),"Z"),"")</f>
        <v/>
      </c>
      <c r="G74" s="3" t="str">
        <f>IF(B74&lt;&gt;"",[1]sbb_raw_data!$I73,"")</f>
        <v/>
      </c>
      <c r="H74" s="9" t="str">
        <f>IF(B74&lt;&gt;"",[1]sbb_raw_data!$J73,"")</f>
        <v/>
      </c>
      <c r="I74" s="3" t="str">
        <f>IF(B74&lt;&gt;"",[1]sbb_raw_data!$H73,"")</f>
        <v/>
      </c>
      <c r="J74" s="3" t="str">
        <f>IF(B74&lt;&gt;"",IF([1]sbb_raw_data!$C73="EDE","XETA","Please fill in Segment MIC manually."),"")</f>
        <v/>
      </c>
      <c r="K74" s="12" t="str">
        <f t="shared" si="6"/>
        <v/>
      </c>
      <c r="L74" s="12" t="str">
        <f t="shared" si="7"/>
        <v/>
      </c>
      <c r="N74" s="3">
        <f>IF(B74&lt;&gt;"","",[1]sbb_raw_data!$N73)</f>
        <v>0</v>
      </c>
      <c r="O74" s="3">
        <f>[1]sbb_raw_data!$M73</f>
        <v>0</v>
      </c>
      <c r="P74" s="3">
        <f>[1]sbb_raw_data!$N73</f>
        <v>0</v>
      </c>
      <c r="Q74">
        <f t="shared" si="4"/>
        <v>0</v>
      </c>
    </row>
    <row r="75" spans="1:17" hidden="1" x14ac:dyDescent="0.25">
      <c r="A75" s="5"/>
      <c r="B75" s="20" t="str">
        <f>IF([1]sbb_raw_data!$L74&lt;&gt;"",MID([1]sbb_raw_data!$L74,4,19),"")</f>
        <v/>
      </c>
      <c r="C75" s="12" t="str">
        <f>IF(AND(B75&lt;&gt;"",[1]sbb_raw_data!$O74=""),VLOOKUP(VLOOKUP(P75,N$3:O$1000,2,FALSE),[2]XetraUserIDs!$A$2:$B$12,2,FALSE),"")</f>
        <v/>
      </c>
      <c r="D75" s="12" t="str">
        <f t="shared" si="5"/>
        <v/>
      </c>
      <c r="E75" s="12" t="str">
        <f t="shared" si="5"/>
        <v/>
      </c>
      <c r="F75" s="17" t="str">
        <f>IF(B75&lt;&gt;"",CONCATENATE(MID([1]sbb_raw_data!$A74,7,4),"-",MID([1]sbb_raw_data!$A74,4,2),"-",LEFT([1]sbb_raw_data!$A74,2),"T",RIGHT([1]sbb_raw_data!$A74,15),"Z"),"")</f>
        <v/>
      </c>
      <c r="G75" s="3" t="str">
        <f>IF(B75&lt;&gt;"",[1]sbb_raw_data!$I74,"")</f>
        <v/>
      </c>
      <c r="H75" s="9" t="str">
        <f>IF(B75&lt;&gt;"",[1]sbb_raw_data!$J74,"")</f>
        <v/>
      </c>
      <c r="I75" s="3" t="str">
        <f>IF(B75&lt;&gt;"",[1]sbb_raw_data!$H74,"")</f>
        <v/>
      </c>
      <c r="J75" s="3" t="str">
        <f>IF(B75&lt;&gt;"",IF([1]sbb_raw_data!$C74="EDE","XETA","Please fill in Segment MIC manually."),"")</f>
        <v/>
      </c>
      <c r="K75" s="12" t="str">
        <f t="shared" si="6"/>
        <v/>
      </c>
      <c r="L75" s="12" t="str">
        <f t="shared" si="7"/>
        <v/>
      </c>
      <c r="N75" s="3">
        <f>IF(B75&lt;&gt;"","",[1]sbb_raw_data!$N74)</f>
        <v>0</v>
      </c>
      <c r="O75" s="3">
        <f>[1]sbb_raw_data!$M74</f>
        <v>0</v>
      </c>
      <c r="P75" s="3">
        <f>[1]sbb_raw_data!$N74</f>
        <v>0</v>
      </c>
      <c r="Q75">
        <f t="shared" si="4"/>
        <v>0</v>
      </c>
    </row>
    <row r="76" spans="1:17" hidden="1" x14ac:dyDescent="0.25">
      <c r="A76" s="5"/>
      <c r="B76" s="20" t="str">
        <f>IF([1]sbb_raw_data!$L75&lt;&gt;"",MID([1]sbb_raw_data!$L75,4,19),"")</f>
        <v/>
      </c>
      <c r="C76" s="12" t="str">
        <f>IF(AND(B76&lt;&gt;"",[1]sbb_raw_data!$O75=""),VLOOKUP(VLOOKUP(P76,N$3:O$1000,2,FALSE),[2]XetraUserIDs!$A$2:$B$12,2,FALSE),"")</f>
        <v/>
      </c>
      <c r="D76" s="12" t="str">
        <f t="shared" si="5"/>
        <v/>
      </c>
      <c r="E76" s="12" t="str">
        <f t="shared" si="5"/>
        <v/>
      </c>
      <c r="F76" s="17" t="str">
        <f>IF(B76&lt;&gt;"",CONCATENATE(MID([1]sbb_raw_data!$A75,7,4),"-",MID([1]sbb_raw_data!$A75,4,2),"-",LEFT([1]sbb_raw_data!$A75,2),"T",RIGHT([1]sbb_raw_data!$A75,15),"Z"),"")</f>
        <v/>
      </c>
      <c r="G76" s="3" t="str">
        <f>IF(B76&lt;&gt;"",[1]sbb_raw_data!$I75,"")</f>
        <v/>
      </c>
      <c r="H76" s="9" t="str">
        <f>IF(B76&lt;&gt;"",[1]sbb_raw_data!$J75,"")</f>
        <v/>
      </c>
      <c r="I76" s="3" t="str">
        <f>IF(B76&lt;&gt;"",[1]sbb_raw_data!$H75,"")</f>
        <v/>
      </c>
      <c r="J76" s="3" t="str">
        <f>IF(B76&lt;&gt;"",IF([1]sbb_raw_data!$C75="EDE","XETA","Please fill in Segment MIC manually."),"")</f>
        <v/>
      </c>
      <c r="K76" s="12" t="str">
        <f t="shared" si="6"/>
        <v/>
      </c>
      <c r="L76" s="12" t="str">
        <f t="shared" si="7"/>
        <v/>
      </c>
      <c r="N76" s="3">
        <f>IF(B76&lt;&gt;"","",[1]sbb_raw_data!$N75)</f>
        <v>0</v>
      </c>
      <c r="O76" s="3">
        <f>[1]sbb_raw_data!$M75</f>
        <v>0</v>
      </c>
      <c r="P76" s="3">
        <f>[1]sbb_raw_data!$N75</f>
        <v>0</v>
      </c>
      <c r="Q76">
        <f t="shared" si="4"/>
        <v>0</v>
      </c>
    </row>
    <row r="77" spans="1:17" hidden="1" x14ac:dyDescent="0.25">
      <c r="A77" s="5"/>
      <c r="B77" s="20" t="str">
        <f>IF([1]sbb_raw_data!$L76&lt;&gt;"",MID([1]sbb_raw_data!$L76,4,19),"")</f>
        <v/>
      </c>
      <c r="C77" s="12" t="str">
        <f>IF(AND(B77&lt;&gt;"",[1]sbb_raw_data!$O76=""),VLOOKUP(VLOOKUP(P77,N$3:O$1000,2,FALSE),[2]XetraUserIDs!$A$2:$B$12,2,FALSE),"")</f>
        <v/>
      </c>
      <c r="D77" s="12" t="str">
        <f t="shared" si="5"/>
        <v/>
      </c>
      <c r="E77" s="12" t="str">
        <f t="shared" si="5"/>
        <v/>
      </c>
      <c r="F77" s="17" t="str">
        <f>IF(B77&lt;&gt;"",CONCATENATE(MID([1]sbb_raw_data!$A76,7,4),"-",MID([1]sbb_raw_data!$A76,4,2),"-",LEFT([1]sbb_raw_data!$A76,2),"T",RIGHT([1]sbb_raw_data!$A76,15),"Z"),"")</f>
        <v/>
      </c>
      <c r="G77" s="3" t="str">
        <f>IF(B77&lt;&gt;"",[1]sbb_raw_data!$I76,"")</f>
        <v/>
      </c>
      <c r="H77" s="9" t="str">
        <f>IF(B77&lt;&gt;"",[1]sbb_raw_data!$J76,"")</f>
        <v/>
      </c>
      <c r="I77" s="3" t="str">
        <f>IF(B77&lt;&gt;"",[1]sbb_raw_data!$H76,"")</f>
        <v/>
      </c>
      <c r="J77" s="3" t="str">
        <f>IF(B77&lt;&gt;"",IF([1]sbb_raw_data!$C76="EDE","XETA","Please fill in Segment MIC manually."),"")</f>
        <v/>
      </c>
      <c r="K77" s="12" t="str">
        <f t="shared" si="6"/>
        <v/>
      </c>
      <c r="L77" s="12" t="str">
        <f t="shared" si="7"/>
        <v/>
      </c>
      <c r="N77" s="3">
        <f>IF(B77&lt;&gt;"","",[1]sbb_raw_data!$N76)</f>
        <v>0</v>
      </c>
      <c r="O77" s="3">
        <f>[1]sbb_raw_data!$M76</f>
        <v>0</v>
      </c>
      <c r="P77" s="3">
        <f>[1]sbb_raw_data!$N76</f>
        <v>0</v>
      </c>
      <c r="Q77">
        <f t="shared" si="4"/>
        <v>0</v>
      </c>
    </row>
    <row r="78" spans="1:17" hidden="1" x14ac:dyDescent="0.25">
      <c r="A78" s="5"/>
      <c r="B78" s="20" t="str">
        <f>IF([1]sbb_raw_data!$L77&lt;&gt;"",MID([1]sbb_raw_data!$L77,4,19),"")</f>
        <v/>
      </c>
      <c r="C78" s="12" t="str">
        <f>IF(AND(B78&lt;&gt;"",[1]sbb_raw_data!$O77=""),VLOOKUP(VLOOKUP(P78,N$3:O$1000,2,FALSE),[2]XetraUserIDs!$A$2:$B$12,2,FALSE),"")</f>
        <v/>
      </c>
      <c r="D78" s="12" t="str">
        <f t="shared" si="5"/>
        <v/>
      </c>
      <c r="E78" s="12" t="str">
        <f t="shared" si="5"/>
        <v/>
      </c>
      <c r="F78" s="17" t="str">
        <f>IF(B78&lt;&gt;"",CONCATENATE(MID([1]sbb_raw_data!$A77,7,4),"-",MID([1]sbb_raw_data!$A77,4,2),"-",LEFT([1]sbb_raw_data!$A77,2),"T",RIGHT([1]sbb_raw_data!$A77,15),"Z"),"")</f>
        <v/>
      </c>
      <c r="G78" s="3" t="str">
        <f>IF(B78&lt;&gt;"",[1]sbb_raw_data!$I77,"")</f>
        <v/>
      </c>
      <c r="H78" s="9" t="str">
        <f>IF(B78&lt;&gt;"",[1]sbb_raw_data!$J77,"")</f>
        <v/>
      </c>
      <c r="I78" s="3" t="str">
        <f>IF(B78&lt;&gt;"",[1]sbb_raw_data!$H77,"")</f>
        <v/>
      </c>
      <c r="J78" s="3" t="str">
        <f>IF(B78&lt;&gt;"",IF([1]sbb_raw_data!$C77="EDE","XETA","Please fill in Segment MIC manually."),"")</f>
        <v/>
      </c>
      <c r="K78" s="12" t="str">
        <f t="shared" si="6"/>
        <v/>
      </c>
      <c r="L78" s="12" t="str">
        <f t="shared" si="7"/>
        <v/>
      </c>
      <c r="N78" s="3">
        <f>IF(B78&lt;&gt;"","",[1]sbb_raw_data!$N77)</f>
        <v>0</v>
      </c>
      <c r="O78" s="3">
        <f>[1]sbb_raw_data!$M77</f>
        <v>0</v>
      </c>
      <c r="P78" s="3">
        <f>[1]sbb_raw_data!$N77</f>
        <v>0</v>
      </c>
      <c r="Q78">
        <f t="shared" ref="Q78:Q141" si="8">IFERROR(G78*H78,0)</f>
        <v>0</v>
      </c>
    </row>
    <row r="79" spans="1:17" hidden="1" x14ac:dyDescent="0.25">
      <c r="A79" s="5"/>
      <c r="B79" s="20" t="str">
        <f>IF([1]sbb_raw_data!$L78&lt;&gt;"",MID([1]sbb_raw_data!$L78,4,19),"")</f>
        <v/>
      </c>
      <c r="C79" s="12" t="str">
        <f>IF(AND(B79&lt;&gt;"",[1]sbb_raw_data!$O78=""),VLOOKUP(VLOOKUP(P79,N$3:O$1000,2,FALSE),[2]XetraUserIDs!$A$2:$B$12,2,FALSE),"")</f>
        <v/>
      </c>
      <c r="D79" s="12" t="str">
        <f t="shared" si="5"/>
        <v/>
      </c>
      <c r="E79" s="12" t="str">
        <f t="shared" si="5"/>
        <v/>
      </c>
      <c r="F79" s="17" t="str">
        <f>IF(B79&lt;&gt;"",CONCATENATE(MID([1]sbb_raw_data!$A78,7,4),"-",MID([1]sbb_raw_data!$A78,4,2),"-",LEFT([1]sbb_raw_data!$A78,2),"T",RIGHT([1]sbb_raw_data!$A78,15),"Z"),"")</f>
        <v/>
      </c>
      <c r="G79" s="3" t="str">
        <f>IF(B79&lt;&gt;"",[1]sbb_raw_data!$I78,"")</f>
        <v/>
      </c>
      <c r="H79" s="9" t="str">
        <f>IF(B79&lt;&gt;"",[1]sbb_raw_data!$J78,"")</f>
        <v/>
      </c>
      <c r="I79" s="3" t="str">
        <f>IF(B79&lt;&gt;"",[1]sbb_raw_data!$H78,"")</f>
        <v/>
      </c>
      <c r="J79" s="3" t="str">
        <f>IF(B79&lt;&gt;"",IF([1]sbb_raw_data!$C78="EDE","XETA","Please fill in Segment MIC manually."),"")</f>
        <v/>
      </c>
      <c r="K79" s="12" t="str">
        <f t="shared" si="6"/>
        <v/>
      </c>
      <c r="L79" s="12" t="str">
        <f t="shared" si="7"/>
        <v/>
      </c>
      <c r="N79" s="3">
        <f>IF(B79&lt;&gt;"","",[1]sbb_raw_data!$N78)</f>
        <v>0</v>
      </c>
      <c r="O79" s="3">
        <f>[1]sbb_raw_data!$M78</f>
        <v>0</v>
      </c>
      <c r="P79" s="3">
        <f>[1]sbb_raw_data!$N78</f>
        <v>0</v>
      </c>
      <c r="Q79">
        <f t="shared" si="8"/>
        <v>0</v>
      </c>
    </row>
    <row r="80" spans="1:17" hidden="1" x14ac:dyDescent="0.25">
      <c r="A80" s="5"/>
      <c r="B80" s="20" t="str">
        <f>IF([1]sbb_raw_data!$L79&lt;&gt;"",MID([1]sbb_raw_data!$L79,4,19),"")</f>
        <v/>
      </c>
      <c r="C80" s="12" t="str">
        <f>IF(AND(B80&lt;&gt;"",[1]sbb_raw_data!$O79=""),VLOOKUP(VLOOKUP(P80,N$3:O$1000,2,FALSE),[2]XetraUserIDs!$A$2:$B$12,2,FALSE),"")</f>
        <v/>
      </c>
      <c r="D80" s="12" t="str">
        <f t="shared" si="5"/>
        <v/>
      </c>
      <c r="E80" s="12" t="str">
        <f t="shared" si="5"/>
        <v/>
      </c>
      <c r="F80" s="17" t="str">
        <f>IF(B80&lt;&gt;"",CONCATENATE(MID([1]sbb_raw_data!$A79,7,4),"-",MID([1]sbb_raw_data!$A79,4,2),"-",LEFT([1]sbb_raw_data!$A79,2),"T",RIGHT([1]sbb_raw_data!$A79,15),"Z"),"")</f>
        <v/>
      </c>
      <c r="G80" s="3" t="str">
        <f>IF(B80&lt;&gt;"",[1]sbb_raw_data!$I79,"")</f>
        <v/>
      </c>
      <c r="H80" s="9" t="str">
        <f>IF(B80&lt;&gt;"",[1]sbb_raw_data!$J79,"")</f>
        <v/>
      </c>
      <c r="I80" s="3" t="str">
        <f>IF(B80&lt;&gt;"",[1]sbb_raw_data!$H79,"")</f>
        <v/>
      </c>
      <c r="J80" s="3" t="str">
        <f>IF(B80&lt;&gt;"",IF([1]sbb_raw_data!$C79="EDE","XETA","Please fill in Segment MIC manually."),"")</f>
        <v/>
      </c>
      <c r="K80" s="12" t="str">
        <f t="shared" si="6"/>
        <v/>
      </c>
      <c r="L80" s="12" t="str">
        <f t="shared" si="7"/>
        <v/>
      </c>
      <c r="N80" s="3">
        <f>IF(B80&lt;&gt;"","",[1]sbb_raw_data!$N79)</f>
        <v>0</v>
      </c>
      <c r="O80" s="3">
        <f>[1]sbb_raw_data!$M79</f>
        <v>0</v>
      </c>
      <c r="P80" s="3">
        <f>[1]sbb_raw_data!$N79</f>
        <v>0</v>
      </c>
      <c r="Q80">
        <f t="shared" si="8"/>
        <v>0</v>
      </c>
    </row>
    <row r="81" spans="1:17" hidden="1" x14ac:dyDescent="0.25">
      <c r="A81" s="5"/>
      <c r="B81" s="20" t="str">
        <f>IF([1]sbb_raw_data!$L80&lt;&gt;"",MID([1]sbb_raw_data!$L80,4,19),"")</f>
        <v/>
      </c>
      <c r="C81" s="12" t="str">
        <f>IF(AND(B81&lt;&gt;"",[1]sbb_raw_data!$O80=""),VLOOKUP(VLOOKUP(P81,N$3:O$1000,2,FALSE),[2]XetraUserIDs!$A$2:$B$12,2,FALSE),"")</f>
        <v/>
      </c>
      <c r="D81" s="12" t="str">
        <f t="shared" si="5"/>
        <v/>
      </c>
      <c r="E81" s="12" t="str">
        <f t="shared" si="5"/>
        <v/>
      </c>
      <c r="F81" s="17" t="str">
        <f>IF(B81&lt;&gt;"",CONCATENATE(MID([1]sbb_raw_data!$A80,7,4),"-",MID([1]sbb_raw_data!$A80,4,2),"-",LEFT([1]sbb_raw_data!$A80,2),"T",RIGHT([1]sbb_raw_data!$A80,15),"Z"),"")</f>
        <v/>
      </c>
      <c r="G81" s="3" t="str">
        <f>IF(B81&lt;&gt;"",[1]sbb_raw_data!$I80,"")</f>
        <v/>
      </c>
      <c r="H81" s="9" t="str">
        <f>IF(B81&lt;&gt;"",[1]sbb_raw_data!$J80,"")</f>
        <v/>
      </c>
      <c r="I81" s="3" t="str">
        <f>IF(B81&lt;&gt;"",[1]sbb_raw_data!$H80,"")</f>
        <v/>
      </c>
      <c r="J81" s="3" t="str">
        <f>IF(B81&lt;&gt;"",IF([1]sbb_raw_data!$C80="EDE","XETA","Please fill in Segment MIC manually."),"")</f>
        <v/>
      </c>
      <c r="K81" s="12" t="str">
        <f t="shared" si="6"/>
        <v/>
      </c>
      <c r="L81" s="12" t="str">
        <f t="shared" si="7"/>
        <v/>
      </c>
      <c r="N81" s="3">
        <f>IF(B81&lt;&gt;"","",[1]sbb_raw_data!$N80)</f>
        <v>0</v>
      </c>
      <c r="O81" s="3">
        <f>[1]sbb_raw_data!$M80</f>
        <v>0</v>
      </c>
      <c r="P81" s="3">
        <f>[1]sbb_raw_data!$N80</f>
        <v>0</v>
      </c>
      <c r="Q81">
        <f t="shared" si="8"/>
        <v>0</v>
      </c>
    </row>
    <row r="82" spans="1:17" hidden="1" x14ac:dyDescent="0.25">
      <c r="A82" s="5"/>
      <c r="B82" s="20" t="str">
        <f>IF([1]sbb_raw_data!$L81&lt;&gt;"",MID([1]sbb_raw_data!$L81,4,19),"")</f>
        <v/>
      </c>
      <c r="C82" s="12" t="str">
        <f>IF(AND(B82&lt;&gt;"",[1]sbb_raw_data!$O81=""),VLOOKUP(VLOOKUP(P82,N$3:O$1000,2,FALSE),[2]XetraUserIDs!$A$2:$B$12,2,FALSE),"")</f>
        <v/>
      </c>
      <c r="D82" s="12" t="str">
        <f t="shared" si="5"/>
        <v/>
      </c>
      <c r="E82" s="12" t="str">
        <f t="shared" si="5"/>
        <v/>
      </c>
      <c r="F82" s="17" t="str">
        <f>IF(B82&lt;&gt;"",CONCATENATE(MID([1]sbb_raw_data!$A81,7,4),"-",MID([1]sbb_raw_data!$A81,4,2),"-",LEFT([1]sbb_raw_data!$A81,2),"T",RIGHT([1]sbb_raw_data!$A81,15),"Z"),"")</f>
        <v/>
      </c>
      <c r="G82" s="3" t="str">
        <f>IF(B82&lt;&gt;"",[1]sbb_raw_data!$I81,"")</f>
        <v/>
      </c>
      <c r="H82" s="9" t="str">
        <f>IF(B82&lt;&gt;"",[1]sbb_raw_data!$J81,"")</f>
        <v/>
      </c>
      <c r="I82" s="3" t="str">
        <f>IF(B82&lt;&gt;"",[1]sbb_raw_data!$H81,"")</f>
        <v/>
      </c>
      <c r="J82" s="3" t="str">
        <f>IF(B82&lt;&gt;"",IF([1]sbb_raw_data!$C81="EDE","XETA","Please fill in Segment MIC manually."),"")</f>
        <v/>
      </c>
      <c r="K82" s="12" t="str">
        <f t="shared" si="6"/>
        <v/>
      </c>
      <c r="L82" s="12" t="str">
        <f t="shared" si="7"/>
        <v/>
      </c>
      <c r="N82" s="3">
        <f>IF(B82&lt;&gt;"","",[1]sbb_raw_data!$N81)</f>
        <v>0</v>
      </c>
      <c r="O82" s="3">
        <f>[1]sbb_raw_data!$M81</f>
        <v>0</v>
      </c>
      <c r="P82" s="3">
        <f>[1]sbb_raw_data!$N81</f>
        <v>0</v>
      </c>
      <c r="Q82">
        <f t="shared" si="8"/>
        <v>0</v>
      </c>
    </row>
    <row r="83" spans="1:17" hidden="1" x14ac:dyDescent="0.25">
      <c r="A83" s="5"/>
      <c r="B83" s="20" t="str">
        <f>IF([1]sbb_raw_data!$L82&lt;&gt;"",MID([1]sbb_raw_data!$L82,4,19),"")</f>
        <v/>
      </c>
      <c r="C83" s="12" t="str">
        <f>IF(AND(B83&lt;&gt;"",[1]sbb_raw_data!$O82=""),VLOOKUP(VLOOKUP(P83,N$3:O$1000,2,FALSE),[2]XetraUserIDs!$A$2:$B$12,2,FALSE),"")</f>
        <v/>
      </c>
      <c r="D83" s="12" t="str">
        <f t="shared" si="5"/>
        <v/>
      </c>
      <c r="E83" s="12" t="str">
        <f t="shared" si="5"/>
        <v/>
      </c>
      <c r="F83" s="17" t="str">
        <f>IF(B83&lt;&gt;"",CONCATENATE(MID([1]sbb_raw_data!$A82,7,4),"-",MID([1]sbb_raw_data!$A82,4,2),"-",LEFT([1]sbb_raw_data!$A82,2),"T",RIGHT([1]sbb_raw_data!$A82,15),"Z"),"")</f>
        <v/>
      </c>
      <c r="G83" s="3" t="str">
        <f>IF(B83&lt;&gt;"",[1]sbb_raw_data!$I82,"")</f>
        <v/>
      </c>
      <c r="H83" s="9" t="str">
        <f>IF(B83&lt;&gt;"",[1]sbb_raw_data!$J82,"")</f>
        <v/>
      </c>
      <c r="I83" s="3" t="str">
        <f>IF(B83&lt;&gt;"",[1]sbb_raw_data!$H82,"")</f>
        <v/>
      </c>
      <c r="J83" s="3" t="str">
        <f>IF(B83&lt;&gt;"",IF([1]sbb_raw_data!$C82="EDE","XETA","Please fill in Segment MIC manually."),"")</f>
        <v/>
      </c>
      <c r="K83" s="12" t="str">
        <f t="shared" si="6"/>
        <v/>
      </c>
      <c r="L83" s="12" t="str">
        <f t="shared" si="7"/>
        <v/>
      </c>
      <c r="N83" s="3">
        <f>IF(B83&lt;&gt;"","",[1]sbb_raw_data!$N82)</f>
        <v>0</v>
      </c>
      <c r="O83" s="3">
        <f>[1]sbb_raw_data!$M82</f>
        <v>0</v>
      </c>
      <c r="P83" s="3">
        <f>[1]sbb_raw_data!$N82</f>
        <v>0</v>
      </c>
      <c r="Q83">
        <f t="shared" si="8"/>
        <v>0</v>
      </c>
    </row>
    <row r="84" spans="1:17" hidden="1" x14ac:dyDescent="0.25">
      <c r="A84" s="5"/>
      <c r="B84" s="20" t="str">
        <f>IF([1]sbb_raw_data!$L83&lt;&gt;"",MID([1]sbb_raw_data!$L83,4,19),"")</f>
        <v/>
      </c>
      <c r="C84" s="12" t="str">
        <f>IF(AND(B84&lt;&gt;"",[1]sbb_raw_data!$O83=""),VLOOKUP(VLOOKUP(P84,N$3:O$1000,2,FALSE),[2]XetraUserIDs!$A$2:$B$12,2,FALSE),"")</f>
        <v/>
      </c>
      <c r="D84" s="12" t="str">
        <f t="shared" si="5"/>
        <v/>
      </c>
      <c r="E84" s="12" t="str">
        <f t="shared" si="5"/>
        <v/>
      </c>
      <c r="F84" s="17" t="str">
        <f>IF(B84&lt;&gt;"",CONCATENATE(MID([1]sbb_raw_data!$A83,7,4),"-",MID([1]sbb_raw_data!$A83,4,2),"-",LEFT([1]sbb_raw_data!$A83,2),"T",RIGHT([1]sbb_raw_data!$A83,15),"Z"),"")</f>
        <v/>
      </c>
      <c r="G84" s="3" t="str">
        <f>IF(B84&lt;&gt;"",[1]sbb_raw_data!$I83,"")</f>
        <v/>
      </c>
      <c r="H84" s="9" t="str">
        <f>IF(B84&lt;&gt;"",[1]sbb_raw_data!$J83,"")</f>
        <v/>
      </c>
      <c r="I84" s="3" t="str">
        <f>IF(B84&lt;&gt;"",[1]sbb_raw_data!$H83,"")</f>
        <v/>
      </c>
      <c r="J84" s="3" t="str">
        <f>IF(B84&lt;&gt;"",IF([1]sbb_raw_data!$C83="EDE","XETA","Please fill in Segment MIC manually."),"")</f>
        <v/>
      </c>
      <c r="K84" s="12" t="str">
        <f t="shared" si="6"/>
        <v/>
      </c>
      <c r="L84" s="12" t="str">
        <f t="shared" si="7"/>
        <v/>
      </c>
      <c r="N84" s="3">
        <f>IF(B84&lt;&gt;"","",[1]sbb_raw_data!$N83)</f>
        <v>0</v>
      </c>
      <c r="O84" s="3">
        <f>[1]sbb_raw_data!$M83</f>
        <v>0</v>
      </c>
      <c r="P84" s="3">
        <f>[1]sbb_raw_data!$N83</f>
        <v>0</v>
      </c>
      <c r="Q84">
        <f t="shared" si="8"/>
        <v>0</v>
      </c>
    </row>
    <row r="85" spans="1:17" hidden="1" x14ac:dyDescent="0.25">
      <c r="A85" s="5"/>
      <c r="B85" s="20" t="str">
        <f>IF([1]sbb_raw_data!$L84&lt;&gt;"",MID([1]sbb_raw_data!$L84,4,19),"")</f>
        <v/>
      </c>
      <c r="C85" s="12" t="str">
        <f>IF(AND(B85&lt;&gt;"",[1]sbb_raw_data!$O84=""),VLOOKUP(VLOOKUP(P85,N$3:O$1000,2,FALSE),[2]XetraUserIDs!$A$2:$B$12,2,FALSE),"")</f>
        <v/>
      </c>
      <c r="D85" s="12" t="str">
        <f t="shared" si="5"/>
        <v/>
      </c>
      <c r="E85" s="12" t="str">
        <f t="shared" si="5"/>
        <v/>
      </c>
      <c r="F85" s="17" t="str">
        <f>IF(B85&lt;&gt;"",CONCATENATE(MID([1]sbb_raw_data!$A84,7,4),"-",MID([1]sbb_raw_data!$A84,4,2),"-",LEFT([1]sbb_raw_data!$A84,2),"T",RIGHT([1]sbb_raw_data!$A84,15),"Z"),"")</f>
        <v/>
      </c>
      <c r="G85" s="3" t="str">
        <f>IF(B85&lt;&gt;"",[1]sbb_raw_data!$I84,"")</f>
        <v/>
      </c>
      <c r="H85" s="9" t="str">
        <f>IF(B85&lt;&gt;"",[1]sbb_raw_data!$J84,"")</f>
        <v/>
      </c>
      <c r="I85" s="3" t="str">
        <f>IF(B85&lt;&gt;"",[1]sbb_raw_data!$H84,"")</f>
        <v/>
      </c>
      <c r="J85" s="3" t="str">
        <f>IF(B85&lt;&gt;"",IF([1]sbb_raw_data!$C84="EDE","XETA","Please fill in Segment MIC manually."),"")</f>
        <v/>
      </c>
      <c r="K85" s="12" t="str">
        <f t="shared" si="6"/>
        <v/>
      </c>
      <c r="L85" s="12" t="str">
        <f t="shared" si="7"/>
        <v/>
      </c>
      <c r="N85" s="3">
        <f>IF(B85&lt;&gt;"","",[1]sbb_raw_data!$N84)</f>
        <v>0</v>
      </c>
      <c r="O85" s="3">
        <f>[1]sbb_raw_data!$M84</f>
        <v>0</v>
      </c>
      <c r="P85" s="3">
        <f>[1]sbb_raw_data!$N84</f>
        <v>0</v>
      </c>
      <c r="Q85">
        <f t="shared" si="8"/>
        <v>0</v>
      </c>
    </row>
    <row r="86" spans="1:17" hidden="1" x14ac:dyDescent="0.25">
      <c r="A86" s="5"/>
      <c r="B86" s="20" t="str">
        <f>IF([1]sbb_raw_data!$L85&lt;&gt;"",MID([1]sbb_raw_data!$L85,4,19),"")</f>
        <v/>
      </c>
      <c r="C86" s="12" t="str">
        <f>IF(AND(B86&lt;&gt;"",[1]sbb_raw_data!$O85=""),VLOOKUP(VLOOKUP(P86,N$3:O$1000,2,FALSE),[2]XetraUserIDs!$A$2:$B$12,2,FALSE),"")</f>
        <v/>
      </c>
      <c r="D86" s="12" t="str">
        <f t="shared" si="5"/>
        <v/>
      </c>
      <c r="E86" s="12" t="str">
        <f t="shared" si="5"/>
        <v/>
      </c>
      <c r="F86" s="17" t="str">
        <f>IF(B86&lt;&gt;"",CONCATENATE(MID([1]sbb_raw_data!$A85,7,4),"-",MID([1]sbb_raw_data!$A85,4,2),"-",LEFT([1]sbb_raw_data!$A85,2),"T",RIGHT([1]sbb_raw_data!$A85,15),"Z"),"")</f>
        <v/>
      </c>
      <c r="G86" s="3" t="str">
        <f>IF(B86&lt;&gt;"",[1]sbb_raw_data!$I85,"")</f>
        <v/>
      </c>
      <c r="H86" s="9" t="str">
        <f>IF(B86&lt;&gt;"",[1]sbb_raw_data!$J85,"")</f>
        <v/>
      </c>
      <c r="I86" s="3" t="str">
        <f>IF(B86&lt;&gt;"",[1]sbb_raw_data!$H85,"")</f>
        <v/>
      </c>
      <c r="J86" s="3" t="str">
        <f>IF(B86&lt;&gt;"",IF([1]sbb_raw_data!$C85="EDE","XETA","Please fill in Segment MIC manually."),"")</f>
        <v/>
      </c>
      <c r="K86" s="12" t="str">
        <f t="shared" si="6"/>
        <v/>
      </c>
      <c r="L86" s="12" t="str">
        <f t="shared" si="7"/>
        <v/>
      </c>
      <c r="N86" s="3">
        <f>IF(B86&lt;&gt;"","",[1]sbb_raw_data!$N85)</f>
        <v>0</v>
      </c>
      <c r="O86" s="3">
        <f>[1]sbb_raw_data!$M85</f>
        <v>0</v>
      </c>
      <c r="P86" s="3">
        <f>[1]sbb_raw_data!$N85</f>
        <v>0</v>
      </c>
      <c r="Q86">
        <f t="shared" si="8"/>
        <v>0</v>
      </c>
    </row>
    <row r="87" spans="1:17" hidden="1" x14ac:dyDescent="0.25">
      <c r="A87" s="5"/>
      <c r="B87" s="20" t="str">
        <f>IF([1]sbb_raw_data!$L86&lt;&gt;"",MID([1]sbb_raw_data!$L86,4,19),"")</f>
        <v/>
      </c>
      <c r="C87" s="12" t="str">
        <f>IF(AND(B87&lt;&gt;"",[1]sbb_raw_data!$O86=""),VLOOKUP(VLOOKUP(P87,N$3:O$1000,2,FALSE),[2]XetraUserIDs!$A$2:$B$12,2,FALSE),"")</f>
        <v/>
      </c>
      <c r="D87" s="12" t="str">
        <f t="shared" si="5"/>
        <v/>
      </c>
      <c r="E87" s="12" t="str">
        <f t="shared" si="5"/>
        <v/>
      </c>
      <c r="F87" s="17" t="str">
        <f>IF(B87&lt;&gt;"",CONCATENATE(MID([1]sbb_raw_data!$A86,7,4),"-",MID([1]sbb_raw_data!$A86,4,2),"-",LEFT([1]sbb_raw_data!$A86,2),"T",RIGHT([1]sbb_raw_data!$A86,15),"Z"),"")</f>
        <v/>
      </c>
      <c r="G87" s="3" t="str">
        <f>IF(B87&lt;&gt;"",[1]sbb_raw_data!$I86,"")</f>
        <v/>
      </c>
      <c r="H87" s="9" t="str">
        <f>IF(B87&lt;&gt;"",[1]sbb_raw_data!$J86,"")</f>
        <v/>
      </c>
      <c r="I87" s="3" t="str">
        <f>IF(B87&lt;&gt;"",[1]sbb_raw_data!$H86,"")</f>
        <v/>
      </c>
      <c r="J87" s="3" t="str">
        <f>IF(B87&lt;&gt;"",IF([1]sbb_raw_data!$C86="EDE","XETA","Please fill in Segment MIC manually."),"")</f>
        <v/>
      </c>
      <c r="K87" s="12" t="str">
        <f t="shared" si="6"/>
        <v/>
      </c>
      <c r="L87" s="12" t="str">
        <f t="shared" si="7"/>
        <v/>
      </c>
      <c r="N87" s="3">
        <f>IF(B87&lt;&gt;"","",[1]sbb_raw_data!$N86)</f>
        <v>0</v>
      </c>
      <c r="O87" s="3">
        <f>[1]sbb_raw_data!$M86</f>
        <v>0</v>
      </c>
      <c r="P87" s="3">
        <f>[1]sbb_raw_data!$N86</f>
        <v>0</v>
      </c>
      <c r="Q87">
        <f t="shared" si="8"/>
        <v>0</v>
      </c>
    </row>
    <row r="88" spans="1:17" hidden="1" x14ac:dyDescent="0.25">
      <c r="A88" s="5"/>
      <c r="B88" s="20" t="str">
        <f>IF([1]sbb_raw_data!$L87&lt;&gt;"",MID([1]sbb_raw_data!$L87,4,19),"")</f>
        <v/>
      </c>
      <c r="C88" s="12" t="str">
        <f>IF(AND(B88&lt;&gt;"",[1]sbb_raw_data!$O87=""),VLOOKUP(VLOOKUP(P88,N$3:O$1000,2,FALSE),[2]XetraUserIDs!$A$2:$B$12,2,FALSE),"")</f>
        <v/>
      </c>
      <c r="D88" s="12" t="str">
        <f t="shared" si="5"/>
        <v/>
      </c>
      <c r="E88" s="12" t="str">
        <f t="shared" si="5"/>
        <v/>
      </c>
      <c r="F88" s="17" t="str">
        <f>IF(B88&lt;&gt;"",CONCATENATE(MID([1]sbb_raw_data!$A87,7,4),"-",MID([1]sbb_raw_data!$A87,4,2),"-",LEFT([1]sbb_raw_data!$A87,2),"T",RIGHT([1]sbb_raw_data!$A87,15),"Z"),"")</f>
        <v/>
      </c>
      <c r="G88" s="3" t="str">
        <f>IF(B88&lt;&gt;"",[1]sbb_raw_data!$I87,"")</f>
        <v/>
      </c>
      <c r="H88" s="9" t="str">
        <f>IF(B88&lt;&gt;"",[1]sbb_raw_data!$J87,"")</f>
        <v/>
      </c>
      <c r="I88" s="3" t="str">
        <f>IF(B88&lt;&gt;"",[1]sbb_raw_data!$H87,"")</f>
        <v/>
      </c>
      <c r="J88" s="3" t="str">
        <f>IF(B88&lt;&gt;"",IF([1]sbb_raw_data!$C87="EDE","XETA","Please fill in Segment MIC manually."),"")</f>
        <v/>
      </c>
      <c r="K88" s="12" t="str">
        <f t="shared" si="6"/>
        <v/>
      </c>
      <c r="L88" s="12" t="str">
        <f t="shared" si="7"/>
        <v/>
      </c>
      <c r="N88" s="3">
        <f>IF(B88&lt;&gt;"","",[1]sbb_raw_data!$N87)</f>
        <v>0</v>
      </c>
      <c r="O88" s="3">
        <f>[1]sbb_raw_data!$M87</f>
        <v>0</v>
      </c>
      <c r="P88" s="3">
        <f>[1]sbb_raw_data!$N87</f>
        <v>0</v>
      </c>
      <c r="Q88">
        <f t="shared" si="8"/>
        <v>0</v>
      </c>
    </row>
    <row r="89" spans="1:17" hidden="1" x14ac:dyDescent="0.25">
      <c r="A89" s="5"/>
      <c r="B89" s="20" t="str">
        <f>IF([1]sbb_raw_data!$L88&lt;&gt;"",MID([1]sbb_raw_data!$L88,4,19),"")</f>
        <v/>
      </c>
      <c r="C89" s="12" t="str">
        <f>IF(AND(B89&lt;&gt;"",[1]sbb_raw_data!$O88=""),VLOOKUP(VLOOKUP(P89,N$3:O$1000,2,FALSE),[2]XetraUserIDs!$A$2:$B$12,2,FALSE),"")</f>
        <v/>
      </c>
      <c r="D89" s="12" t="str">
        <f t="shared" si="5"/>
        <v/>
      </c>
      <c r="E89" s="12" t="str">
        <f t="shared" si="5"/>
        <v/>
      </c>
      <c r="F89" s="17" t="str">
        <f>IF(B89&lt;&gt;"",CONCATENATE(MID([1]sbb_raw_data!$A88,7,4),"-",MID([1]sbb_raw_data!$A88,4,2),"-",LEFT([1]sbb_raw_data!$A88,2),"T",RIGHT([1]sbb_raw_data!$A88,15),"Z"),"")</f>
        <v/>
      </c>
      <c r="G89" s="3" t="str">
        <f>IF(B89&lt;&gt;"",[1]sbb_raw_data!$I88,"")</f>
        <v/>
      </c>
      <c r="H89" s="9" t="str">
        <f>IF(B89&lt;&gt;"",[1]sbb_raw_data!$J88,"")</f>
        <v/>
      </c>
      <c r="I89" s="3" t="str">
        <f>IF(B89&lt;&gt;"",[1]sbb_raw_data!$H88,"")</f>
        <v/>
      </c>
      <c r="J89" s="3" t="str">
        <f>IF(B89&lt;&gt;"",IF([1]sbb_raw_data!$C88="EDE","XETA","Please fill in Segment MIC manually."),"")</f>
        <v/>
      </c>
      <c r="K89" s="12" t="str">
        <f t="shared" si="6"/>
        <v/>
      </c>
      <c r="L89" s="12" t="str">
        <f t="shared" si="7"/>
        <v/>
      </c>
      <c r="N89" s="3">
        <f>IF(B89&lt;&gt;"","",[1]sbb_raw_data!$N88)</f>
        <v>0</v>
      </c>
      <c r="O89" s="3">
        <f>[1]sbb_raw_data!$M88</f>
        <v>0</v>
      </c>
      <c r="P89" s="3">
        <f>[1]sbb_raw_data!$N88</f>
        <v>0</v>
      </c>
      <c r="Q89">
        <f t="shared" si="8"/>
        <v>0</v>
      </c>
    </row>
    <row r="90" spans="1:17" hidden="1" x14ac:dyDescent="0.25">
      <c r="A90" s="5"/>
      <c r="B90" s="20" t="str">
        <f>IF([1]sbb_raw_data!$L89&lt;&gt;"",MID([1]sbb_raw_data!$L89,4,19),"")</f>
        <v/>
      </c>
      <c r="C90" s="12" t="str">
        <f>IF(AND(B90&lt;&gt;"",[1]sbb_raw_data!$O89=""),VLOOKUP(VLOOKUP(P90,N$3:O$1000,2,FALSE),[2]XetraUserIDs!$A$2:$B$12,2,FALSE),"")</f>
        <v/>
      </c>
      <c r="D90" s="12" t="str">
        <f t="shared" si="5"/>
        <v/>
      </c>
      <c r="E90" s="12" t="str">
        <f t="shared" si="5"/>
        <v/>
      </c>
      <c r="F90" s="17" t="str">
        <f>IF(B90&lt;&gt;"",CONCATENATE(MID([1]sbb_raw_data!$A89,7,4),"-",MID([1]sbb_raw_data!$A89,4,2),"-",LEFT([1]sbb_raw_data!$A89,2),"T",RIGHT([1]sbb_raw_data!$A89,15),"Z"),"")</f>
        <v/>
      </c>
      <c r="G90" s="3" t="str">
        <f>IF(B90&lt;&gt;"",[1]sbb_raw_data!$I89,"")</f>
        <v/>
      </c>
      <c r="H90" s="9" t="str">
        <f>IF(B90&lt;&gt;"",[1]sbb_raw_data!$J89,"")</f>
        <v/>
      </c>
      <c r="I90" s="3" t="str">
        <f>IF(B90&lt;&gt;"",[1]sbb_raw_data!$H89,"")</f>
        <v/>
      </c>
      <c r="J90" s="3" t="str">
        <f>IF(B90&lt;&gt;"",IF([1]sbb_raw_data!$C89="EDE","XETA","Please fill in Segment MIC manually."),"")</f>
        <v/>
      </c>
      <c r="K90" s="12" t="str">
        <f t="shared" si="6"/>
        <v/>
      </c>
      <c r="L90" s="12" t="str">
        <f t="shared" si="7"/>
        <v/>
      </c>
      <c r="N90" s="3">
        <f>IF(B90&lt;&gt;"","",[1]sbb_raw_data!$N89)</f>
        <v>0</v>
      </c>
      <c r="O90" s="3">
        <f>[1]sbb_raw_data!$M89</f>
        <v>0</v>
      </c>
      <c r="P90" s="3">
        <f>[1]sbb_raw_data!$N89</f>
        <v>0</v>
      </c>
      <c r="Q90">
        <f t="shared" si="8"/>
        <v>0</v>
      </c>
    </row>
    <row r="91" spans="1:17" hidden="1" x14ac:dyDescent="0.25">
      <c r="A91" s="5"/>
      <c r="B91" s="20" t="str">
        <f>IF([1]sbb_raw_data!$L90&lt;&gt;"",MID([1]sbb_raw_data!$L90,4,19),"")</f>
        <v/>
      </c>
      <c r="C91" s="12" t="str">
        <f>IF(AND(B91&lt;&gt;"",[1]sbb_raw_data!$O90=""),VLOOKUP(VLOOKUP(P91,N$3:O$1000,2,FALSE),[2]XetraUserIDs!$A$2:$B$12,2,FALSE),"")</f>
        <v/>
      </c>
      <c r="D91" s="12" t="str">
        <f t="shared" si="5"/>
        <v/>
      </c>
      <c r="E91" s="12" t="str">
        <f t="shared" si="5"/>
        <v/>
      </c>
      <c r="F91" s="17" t="str">
        <f>IF(B91&lt;&gt;"",CONCATENATE(MID([1]sbb_raw_data!$A90,7,4),"-",MID([1]sbb_raw_data!$A90,4,2),"-",LEFT([1]sbb_raw_data!$A90,2),"T",RIGHT([1]sbb_raw_data!$A90,15),"Z"),"")</f>
        <v/>
      </c>
      <c r="G91" s="3" t="str">
        <f>IF(B91&lt;&gt;"",[1]sbb_raw_data!$I90,"")</f>
        <v/>
      </c>
      <c r="H91" s="9" t="str">
        <f>IF(B91&lt;&gt;"",[1]sbb_raw_data!$J90,"")</f>
        <v/>
      </c>
      <c r="I91" s="3" t="str">
        <f>IF(B91&lt;&gt;"",[1]sbb_raw_data!$H90,"")</f>
        <v/>
      </c>
      <c r="J91" s="3" t="str">
        <f>IF(B91&lt;&gt;"",IF([1]sbb_raw_data!$C90="EDE","XETA","Please fill in Segment MIC manually."),"")</f>
        <v/>
      </c>
      <c r="K91" s="12" t="str">
        <f t="shared" si="6"/>
        <v/>
      </c>
      <c r="L91" s="12" t="str">
        <f t="shared" si="7"/>
        <v/>
      </c>
      <c r="N91" s="3">
        <f>IF(B91&lt;&gt;"","",[1]sbb_raw_data!$N90)</f>
        <v>0</v>
      </c>
      <c r="O91" s="3">
        <f>[1]sbb_raw_data!$M90</f>
        <v>0</v>
      </c>
      <c r="P91" s="3">
        <f>[1]sbb_raw_data!$N90</f>
        <v>0</v>
      </c>
      <c r="Q91">
        <f t="shared" si="8"/>
        <v>0</v>
      </c>
    </row>
    <row r="92" spans="1:17" hidden="1" x14ac:dyDescent="0.25">
      <c r="A92" s="5"/>
      <c r="B92" s="20" t="str">
        <f>IF([1]sbb_raw_data!$L91&lt;&gt;"",MID([1]sbb_raw_data!$L91,4,19),"")</f>
        <v/>
      </c>
      <c r="C92" s="12" t="str">
        <f>IF(AND(B92&lt;&gt;"",[1]sbb_raw_data!$O91=""),VLOOKUP(VLOOKUP(P92,N$3:O$1000,2,FALSE),[2]XetraUserIDs!$A$2:$B$12,2,FALSE),"")</f>
        <v/>
      </c>
      <c r="D92" s="12" t="str">
        <f t="shared" si="5"/>
        <v/>
      </c>
      <c r="E92" s="12" t="str">
        <f t="shared" si="5"/>
        <v/>
      </c>
      <c r="F92" s="17" t="str">
        <f>IF(B92&lt;&gt;"",CONCATENATE(MID([1]sbb_raw_data!$A91,7,4),"-",MID([1]sbb_raw_data!$A91,4,2),"-",LEFT([1]sbb_raw_data!$A91,2),"T",RIGHT([1]sbb_raw_data!$A91,15),"Z"),"")</f>
        <v/>
      </c>
      <c r="G92" s="3" t="str">
        <f>IF(B92&lt;&gt;"",[1]sbb_raw_data!$I91,"")</f>
        <v/>
      </c>
      <c r="H92" s="9" t="str">
        <f>IF(B92&lt;&gt;"",[1]sbb_raw_data!$J91,"")</f>
        <v/>
      </c>
      <c r="I92" s="3" t="str">
        <f>IF(B92&lt;&gt;"",[1]sbb_raw_data!$H91,"")</f>
        <v/>
      </c>
      <c r="J92" s="3" t="str">
        <f>IF(B92&lt;&gt;"",IF([1]sbb_raw_data!$C91="EDE","XETA","Please fill in Segment MIC manually."),"")</f>
        <v/>
      </c>
      <c r="K92" s="12" t="str">
        <f t="shared" si="6"/>
        <v/>
      </c>
      <c r="L92" s="12" t="str">
        <f t="shared" si="7"/>
        <v/>
      </c>
      <c r="N92" s="3">
        <f>IF(B92&lt;&gt;"","",[1]sbb_raw_data!$N91)</f>
        <v>0</v>
      </c>
      <c r="O92" s="3">
        <f>[1]sbb_raw_data!$M91</f>
        <v>0</v>
      </c>
      <c r="P92" s="3">
        <f>[1]sbb_raw_data!$N91</f>
        <v>0</v>
      </c>
      <c r="Q92">
        <f t="shared" si="8"/>
        <v>0</v>
      </c>
    </row>
    <row r="93" spans="1:17" hidden="1" x14ac:dyDescent="0.25">
      <c r="A93" s="5"/>
      <c r="B93" s="20" t="str">
        <f>IF([1]sbb_raw_data!$L92&lt;&gt;"",MID([1]sbb_raw_data!$L92,4,19),"")</f>
        <v/>
      </c>
      <c r="C93" s="12" t="str">
        <f>IF(AND(B93&lt;&gt;"",[1]sbb_raw_data!$O92=""),VLOOKUP(VLOOKUP(P93,N$3:O$1000,2,FALSE),[2]XetraUserIDs!$A$2:$B$12,2,FALSE),"")</f>
        <v/>
      </c>
      <c r="D93" s="12" t="str">
        <f t="shared" si="5"/>
        <v/>
      </c>
      <c r="E93" s="12" t="str">
        <f t="shared" si="5"/>
        <v/>
      </c>
      <c r="F93" s="17" t="str">
        <f>IF(B93&lt;&gt;"",CONCATENATE(MID([1]sbb_raw_data!$A92,7,4),"-",MID([1]sbb_raw_data!$A92,4,2),"-",LEFT([1]sbb_raw_data!$A92,2),"T",RIGHT([1]sbb_raw_data!$A92,15),"Z"),"")</f>
        <v/>
      </c>
      <c r="G93" s="3" t="str">
        <f>IF(B93&lt;&gt;"",[1]sbb_raw_data!$I92,"")</f>
        <v/>
      </c>
      <c r="H93" s="9" t="str">
        <f>IF(B93&lt;&gt;"",[1]sbb_raw_data!$J92,"")</f>
        <v/>
      </c>
      <c r="I93" s="3" t="str">
        <f>IF(B93&lt;&gt;"",[1]sbb_raw_data!$H92,"")</f>
        <v/>
      </c>
      <c r="J93" s="3" t="str">
        <f>IF(B93&lt;&gt;"",IF([1]sbb_raw_data!$C92="EDE","XETA","Please fill in Segment MIC manually."),"")</f>
        <v/>
      </c>
      <c r="K93" s="12" t="str">
        <f t="shared" si="6"/>
        <v/>
      </c>
      <c r="L93" s="12" t="str">
        <f t="shared" si="7"/>
        <v/>
      </c>
      <c r="N93" s="3">
        <f>IF(B93&lt;&gt;"","",[1]sbb_raw_data!$N92)</f>
        <v>0</v>
      </c>
      <c r="O93" s="3">
        <f>[1]sbb_raw_data!$M92</f>
        <v>0</v>
      </c>
      <c r="P93" s="3">
        <f>[1]sbb_raw_data!$N92</f>
        <v>0</v>
      </c>
      <c r="Q93">
        <f t="shared" si="8"/>
        <v>0</v>
      </c>
    </row>
    <row r="94" spans="1:17" hidden="1" x14ac:dyDescent="0.25">
      <c r="A94" s="5"/>
      <c r="B94" s="20" t="str">
        <f>IF([1]sbb_raw_data!$L93&lt;&gt;"",MID([1]sbb_raw_data!$L93,4,19),"")</f>
        <v/>
      </c>
      <c r="C94" s="12" t="str">
        <f>IF(AND(B94&lt;&gt;"",[1]sbb_raw_data!$O93=""),VLOOKUP(VLOOKUP(P94,N$3:O$1000,2,FALSE),[2]XetraUserIDs!$A$2:$B$12,2,FALSE),"")</f>
        <v/>
      </c>
      <c r="D94" s="12" t="str">
        <f t="shared" si="5"/>
        <v/>
      </c>
      <c r="E94" s="12" t="str">
        <f t="shared" si="5"/>
        <v/>
      </c>
      <c r="F94" s="17" t="str">
        <f>IF(B94&lt;&gt;"",CONCATENATE(MID([1]sbb_raw_data!$A93,7,4),"-",MID([1]sbb_raw_data!$A93,4,2),"-",LEFT([1]sbb_raw_data!$A93,2),"T",RIGHT([1]sbb_raw_data!$A93,15),"Z"),"")</f>
        <v/>
      </c>
      <c r="G94" s="3" t="str">
        <f>IF(B94&lt;&gt;"",[1]sbb_raw_data!$I93,"")</f>
        <v/>
      </c>
      <c r="H94" s="9" t="str">
        <f>IF(B94&lt;&gt;"",[1]sbb_raw_data!$J93,"")</f>
        <v/>
      </c>
      <c r="I94" s="3" t="str">
        <f>IF(B94&lt;&gt;"",[1]sbb_raw_data!$H93,"")</f>
        <v/>
      </c>
      <c r="J94" s="3" t="str">
        <f>IF(B94&lt;&gt;"",IF([1]sbb_raw_data!$C93="EDE","XETA","Please fill in Segment MIC manually."),"")</f>
        <v/>
      </c>
      <c r="K94" s="12" t="str">
        <f t="shared" si="6"/>
        <v/>
      </c>
      <c r="L94" s="12" t="str">
        <f t="shared" si="7"/>
        <v/>
      </c>
      <c r="N94" s="3">
        <f>IF(B94&lt;&gt;"","",[1]sbb_raw_data!$N93)</f>
        <v>0</v>
      </c>
      <c r="O94" s="3">
        <f>[1]sbb_raw_data!$M93</f>
        <v>0</v>
      </c>
      <c r="P94" s="3">
        <f>[1]sbb_raw_data!$N93</f>
        <v>0</v>
      </c>
      <c r="Q94">
        <f t="shared" si="8"/>
        <v>0</v>
      </c>
    </row>
    <row r="95" spans="1:17" hidden="1" x14ac:dyDescent="0.25">
      <c r="A95" s="5"/>
      <c r="B95" s="20" t="str">
        <f>IF([1]sbb_raw_data!$L94&lt;&gt;"",MID([1]sbb_raw_data!$L94,4,19),"")</f>
        <v/>
      </c>
      <c r="C95" s="12" t="str">
        <f>IF(AND(B95&lt;&gt;"",[1]sbb_raw_data!$O94=""),VLOOKUP(VLOOKUP(P95,N$3:O$1000,2,FALSE),[2]XetraUserIDs!$A$2:$B$12,2,FALSE),"")</f>
        <v/>
      </c>
      <c r="D95" s="12" t="str">
        <f t="shared" si="5"/>
        <v/>
      </c>
      <c r="E95" s="12" t="str">
        <f t="shared" si="5"/>
        <v/>
      </c>
      <c r="F95" s="17" t="str">
        <f>IF(B95&lt;&gt;"",CONCATENATE(MID([1]sbb_raw_data!$A94,7,4),"-",MID([1]sbb_raw_data!$A94,4,2),"-",LEFT([1]sbb_raw_data!$A94,2),"T",RIGHT([1]sbb_raw_data!$A94,15),"Z"),"")</f>
        <v/>
      </c>
      <c r="G95" s="3" t="str">
        <f>IF(B95&lt;&gt;"",[1]sbb_raw_data!$I94,"")</f>
        <v/>
      </c>
      <c r="H95" s="9" t="str">
        <f>IF(B95&lt;&gt;"",[1]sbb_raw_data!$J94,"")</f>
        <v/>
      </c>
      <c r="I95" s="3" t="str">
        <f>IF(B95&lt;&gt;"",[1]sbb_raw_data!$H94,"")</f>
        <v/>
      </c>
      <c r="J95" s="3" t="str">
        <f>IF(B95&lt;&gt;"",IF([1]sbb_raw_data!$C94="EDE","XETA","Please fill in Segment MIC manually."),"")</f>
        <v/>
      </c>
      <c r="K95" s="12" t="str">
        <f t="shared" si="6"/>
        <v/>
      </c>
      <c r="L95" s="12" t="str">
        <f t="shared" si="7"/>
        <v/>
      </c>
      <c r="N95" s="3">
        <f>IF(B95&lt;&gt;"","",[1]sbb_raw_data!$N94)</f>
        <v>0</v>
      </c>
      <c r="O95" s="3">
        <f>[1]sbb_raw_data!$M94</f>
        <v>0</v>
      </c>
      <c r="P95" s="3">
        <f>[1]sbb_raw_data!$N94</f>
        <v>0</v>
      </c>
      <c r="Q95">
        <f t="shared" si="8"/>
        <v>0</v>
      </c>
    </row>
    <row r="96" spans="1:17" hidden="1" x14ac:dyDescent="0.25">
      <c r="A96" s="5"/>
      <c r="B96" s="20" t="str">
        <f>IF([1]sbb_raw_data!$L95&lt;&gt;"",MID([1]sbb_raw_data!$L95,4,19),"")</f>
        <v/>
      </c>
      <c r="C96" s="12" t="str">
        <f>IF(AND(B96&lt;&gt;"",[1]sbb_raw_data!$O95=""),VLOOKUP(VLOOKUP(P96,N$3:O$1000,2,FALSE),[2]XetraUserIDs!$A$2:$B$12,2,FALSE),"")</f>
        <v/>
      </c>
      <c r="D96" s="12" t="str">
        <f t="shared" si="5"/>
        <v/>
      </c>
      <c r="E96" s="12" t="str">
        <f t="shared" si="5"/>
        <v/>
      </c>
      <c r="F96" s="17" t="str">
        <f>IF(B96&lt;&gt;"",CONCATENATE(MID([1]sbb_raw_data!$A95,7,4),"-",MID([1]sbb_raw_data!$A95,4,2),"-",LEFT([1]sbb_raw_data!$A95,2),"T",RIGHT([1]sbb_raw_data!$A95,15),"Z"),"")</f>
        <v/>
      </c>
      <c r="G96" s="3" t="str">
        <f>IF(B96&lt;&gt;"",[1]sbb_raw_data!$I95,"")</f>
        <v/>
      </c>
      <c r="H96" s="9" t="str">
        <f>IF(B96&lt;&gt;"",[1]sbb_raw_data!$J95,"")</f>
        <v/>
      </c>
      <c r="I96" s="3" t="str">
        <f>IF(B96&lt;&gt;"",[1]sbb_raw_data!$H95,"")</f>
        <v/>
      </c>
      <c r="J96" s="3" t="str">
        <f>IF(B96&lt;&gt;"",IF([1]sbb_raw_data!$C95="EDE","XETA","Please fill in Segment MIC manually."),"")</f>
        <v/>
      </c>
      <c r="K96" s="12" t="str">
        <f t="shared" si="6"/>
        <v/>
      </c>
      <c r="L96" s="12" t="str">
        <f t="shared" si="7"/>
        <v/>
      </c>
      <c r="N96" s="3">
        <f>IF(B96&lt;&gt;"","",[1]sbb_raw_data!$N95)</f>
        <v>0</v>
      </c>
      <c r="O96" s="3">
        <f>[1]sbb_raw_data!$M95</f>
        <v>0</v>
      </c>
      <c r="P96" s="3">
        <f>[1]sbb_raw_data!$N95</f>
        <v>0</v>
      </c>
      <c r="Q96">
        <f t="shared" si="8"/>
        <v>0</v>
      </c>
    </row>
    <row r="97" spans="1:17" hidden="1" x14ac:dyDescent="0.25">
      <c r="A97" s="5"/>
      <c r="B97" s="20" t="str">
        <f>IF([1]sbb_raw_data!$L96&lt;&gt;"",MID([1]sbb_raw_data!$L96,4,19),"")</f>
        <v/>
      </c>
      <c r="C97" s="12" t="str">
        <f>IF(AND(B97&lt;&gt;"",[1]sbb_raw_data!$O96=""),VLOOKUP(VLOOKUP(P97,N$3:O$1000,2,FALSE),[2]XetraUserIDs!$A$2:$B$12,2,FALSE),"")</f>
        <v/>
      </c>
      <c r="D97" s="12" t="str">
        <f t="shared" si="5"/>
        <v/>
      </c>
      <c r="E97" s="12" t="str">
        <f t="shared" si="5"/>
        <v/>
      </c>
      <c r="F97" s="17" t="str">
        <f>IF(B97&lt;&gt;"",CONCATENATE(MID([1]sbb_raw_data!$A96,7,4),"-",MID([1]sbb_raw_data!$A96,4,2),"-",LEFT([1]sbb_raw_data!$A96,2),"T",RIGHT([1]sbb_raw_data!$A96,15),"Z"),"")</f>
        <v/>
      </c>
      <c r="G97" s="3" t="str">
        <f>IF(B97&lt;&gt;"",[1]sbb_raw_data!$I96,"")</f>
        <v/>
      </c>
      <c r="H97" s="9" t="str">
        <f>IF(B97&lt;&gt;"",[1]sbb_raw_data!$J96,"")</f>
        <v/>
      </c>
      <c r="I97" s="3" t="str">
        <f>IF(B97&lt;&gt;"",[1]sbb_raw_data!$H96,"")</f>
        <v/>
      </c>
      <c r="J97" s="3" t="str">
        <f>IF(B97&lt;&gt;"",IF([1]sbb_raw_data!$C96="EDE","XETA","Please fill in Segment MIC manually."),"")</f>
        <v/>
      </c>
      <c r="K97" s="12" t="str">
        <f t="shared" si="6"/>
        <v/>
      </c>
      <c r="L97" s="12" t="str">
        <f t="shared" si="7"/>
        <v/>
      </c>
      <c r="N97" s="3">
        <f>IF(B97&lt;&gt;"","",[1]sbb_raw_data!$N96)</f>
        <v>0</v>
      </c>
      <c r="O97" s="3">
        <f>[1]sbb_raw_data!$M96</f>
        <v>0</v>
      </c>
      <c r="P97" s="3">
        <f>[1]sbb_raw_data!$N96</f>
        <v>0</v>
      </c>
      <c r="Q97">
        <f t="shared" si="8"/>
        <v>0</v>
      </c>
    </row>
    <row r="98" spans="1:17" hidden="1" x14ac:dyDescent="0.25">
      <c r="A98" s="5"/>
      <c r="B98" s="20" t="str">
        <f>IF([1]sbb_raw_data!$L97&lt;&gt;"",MID([1]sbb_raw_data!$L97,4,19),"")</f>
        <v/>
      </c>
      <c r="C98" s="12" t="str">
        <f>IF(AND(B98&lt;&gt;"",[1]sbb_raw_data!$O97=""),VLOOKUP(VLOOKUP(P98,N$3:O$1000,2,FALSE),[2]XetraUserIDs!$A$2:$B$12,2,FALSE),"")</f>
        <v/>
      </c>
      <c r="D98" s="12" t="str">
        <f t="shared" si="5"/>
        <v/>
      </c>
      <c r="E98" s="12" t="str">
        <f t="shared" si="5"/>
        <v/>
      </c>
      <c r="F98" s="17" t="str">
        <f>IF(B98&lt;&gt;"",CONCATENATE(MID([1]sbb_raw_data!$A97,7,4),"-",MID([1]sbb_raw_data!$A97,4,2),"-",LEFT([1]sbb_raw_data!$A97,2),"T",RIGHT([1]sbb_raw_data!$A97,15),"Z"),"")</f>
        <v/>
      </c>
      <c r="G98" s="3" t="str">
        <f>IF(B98&lt;&gt;"",[1]sbb_raw_data!$I97,"")</f>
        <v/>
      </c>
      <c r="H98" s="9" t="str">
        <f>IF(B98&lt;&gt;"",[1]sbb_raw_data!$J97,"")</f>
        <v/>
      </c>
      <c r="I98" s="3" t="str">
        <f>IF(B98&lt;&gt;"",[1]sbb_raw_data!$H97,"")</f>
        <v/>
      </c>
      <c r="J98" s="3" t="str">
        <f>IF(B98&lt;&gt;"",IF([1]sbb_raw_data!$C97="EDE","XETA","Please fill in Segment MIC manually."),"")</f>
        <v/>
      </c>
      <c r="K98" s="12" t="str">
        <f t="shared" si="6"/>
        <v/>
      </c>
      <c r="L98" s="12" t="str">
        <f t="shared" si="7"/>
        <v/>
      </c>
      <c r="N98" s="3">
        <f>IF(B98&lt;&gt;"","",[1]sbb_raw_data!$N97)</f>
        <v>0</v>
      </c>
      <c r="O98" s="3">
        <f>[1]sbb_raw_data!$M97</f>
        <v>0</v>
      </c>
      <c r="P98" s="3">
        <f>[1]sbb_raw_data!$N97</f>
        <v>0</v>
      </c>
      <c r="Q98">
        <f t="shared" si="8"/>
        <v>0</v>
      </c>
    </row>
    <row r="99" spans="1:17" hidden="1" x14ac:dyDescent="0.25">
      <c r="A99" s="5"/>
      <c r="B99" s="20" t="str">
        <f>IF([1]sbb_raw_data!$L98&lt;&gt;"",MID([1]sbb_raw_data!$L98,4,19),"")</f>
        <v/>
      </c>
      <c r="C99" s="12" t="str">
        <f>IF(AND(B99&lt;&gt;"",[1]sbb_raw_data!$O98=""),VLOOKUP(VLOOKUP(P99,N$3:O$1000,2,FALSE),[2]XetraUserIDs!$A$2:$B$12,2,FALSE),"")</f>
        <v/>
      </c>
      <c r="D99" s="12" t="str">
        <f t="shared" si="5"/>
        <v/>
      </c>
      <c r="E99" s="12" t="str">
        <f t="shared" si="5"/>
        <v/>
      </c>
      <c r="F99" s="17" t="str">
        <f>IF(B99&lt;&gt;"",CONCATENATE(MID([1]sbb_raw_data!$A98,7,4),"-",MID([1]sbb_raw_data!$A98,4,2),"-",LEFT([1]sbb_raw_data!$A98,2),"T",RIGHT([1]sbb_raw_data!$A98,15),"Z"),"")</f>
        <v/>
      </c>
      <c r="G99" s="3" t="str">
        <f>IF(B99&lt;&gt;"",[1]sbb_raw_data!$I98,"")</f>
        <v/>
      </c>
      <c r="H99" s="9" t="str">
        <f>IF(B99&lt;&gt;"",[1]sbb_raw_data!$J98,"")</f>
        <v/>
      </c>
      <c r="I99" s="3" t="str">
        <f>IF(B99&lt;&gt;"",[1]sbb_raw_data!$H98,"")</f>
        <v/>
      </c>
      <c r="J99" s="3" t="str">
        <f>IF(B99&lt;&gt;"",IF([1]sbb_raw_data!$C98="EDE","XETA","Please fill in Segment MIC manually."),"")</f>
        <v/>
      </c>
      <c r="K99" s="12" t="str">
        <f t="shared" si="6"/>
        <v/>
      </c>
      <c r="L99" s="12" t="str">
        <f t="shared" si="7"/>
        <v/>
      </c>
      <c r="N99" s="3">
        <f>IF(B99&lt;&gt;"","",[1]sbb_raw_data!$N98)</f>
        <v>0</v>
      </c>
      <c r="O99" s="3">
        <f>[1]sbb_raw_data!$M98</f>
        <v>0</v>
      </c>
      <c r="P99" s="3">
        <f>[1]sbb_raw_data!$N98</f>
        <v>0</v>
      </c>
      <c r="Q99">
        <f t="shared" si="8"/>
        <v>0</v>
      </c>
    </row>
    <row r="100" spans="1:17" hidden="1" x14ac:dyDescent="0.25">
      <c r="A100" s="5"/>
      <c r="B100" s="20" t="str">
        <f>IF([1]sbb_raw_data!$L99&lt;&gt;"",MID([1]sbb_raw_data!$L99,4,19),"")</f>
        <v/>
      </c>
      <c r="C100" s="12" t="str">
        <f>IF(AND(B100&lt;&gt;"",[1]sbb_raw_data!$O99=""),VLOOKUP(VLOOKUP(P100,N$3:O$1000,2,FALSE),[2]XetraUserIDs!$A$2:$B$12,2,FALSE),"")</f>
        <v/>
      </c>
      <c r="D100" s="12" t="str">
        <f t="shared" si="5"/>
        <v/>
      </c>
      <c r="E100" s="12" t="str">
        <f t="shared" si="5"/>
        <v/>
      </c>
      <c r="F100" s="17" t="str">
        <f>IF(B100&lt;&gt;"",CONCATENATE(MID([1]sbb_raw_data!$A99,7,4),"-",MID([1]sbb_raw_data!$A99,4,2),"-",LEFT([1]sbb_raw_data!$A99,2),"T",RIGHT([1]sbb_raw_data!$A99,15),"Z"),"")</f>
        <v/>
      </c>
      <c r="G100" s="3" t="str">
        <f>IF(B100&lt;&gt;"",[1]sbb_raw_data!$I99,"")</f>
        <v/>
      </c>
      <c r="H100" s="9" t="str">
        <f>IF(B100&lt;&gt;"",[1]sbb_raw_data!$J99,"")</f>
        <v/>
      </c>
      <c r="I100" s="3" t="str">
        <f>IF(B100&lt;&gt;"",[1]sbb_raw_data!$H99,"")</f>
        <v/>
      </c>
      <c r="J100" s="3" t="str">
        <f>IF(B100&lt;&gt;"",IF([1]sbb_raw_data!$C99="EDE","XETA","Please fill in Segment MIC manually."),"")</f>
        <v/>
      </c>
      <c r="K100" s="12" t="str">
        <f t="shared" si="6"/>
        <v/>
      </c>
      <c r="L100" s="12" t="str">
        <f t="shared" si="7"/>
        <v/>
      </c>
      <c r="N100" s="3">
        <f>IF(B100&lt;&gt;"","",[1]sbb_raw_data!$N99)</f>
        <v>0</v>
      </c>
      <c r="O100" s="3">
        <f>[1]sbb_raw_data!$M99</f>
        <v>0</v>
      </c>
      <c r="P100" s="3">
        <f>[1]sbb_raw_data!$N99</f>
        <v>0</v>
      </c>
      <c r="Q100">
        <f t="shared" si="8"/>
        <v>0</v>
      </c>
    </row>
    <row r="101" spans="1:17" hidden="1" x14ac:dyDescent="0.25">
      <c r="A101" s="5"/>
      <c r="B101" s="20" t="str">
        <f>IF([1]sbb_raw_data!$L100&lt;&gt;"",MID([1]sbb_raw_data!$L100,4,19),"")</f>
        <v/>
      </c>
      <c r="C101" s="12" t="str">
        <f>IF(AND(B101&lt;&gt;"",[1]sbb_raw_data!$O100=""),VLOOKUP(VLOOKUP(P101,N$3:O$1000,2,FALSE),[2]XetraUserIDs!$A$2:$B$12,2,FALSE),"")</f>
        <v/>
      </c>
      <c r="D101" s="12" t="str">
        <f t="shared" si="5"/>
        <v/>
      </c>
      <c r="E101" s="12" t="str">
        <f t="shared" si="5"/>
        <v/>
      </c>
      <c r="F101" s="17" t="str">
        <f>IF(B101&lt;&gt;"",CONCATENATE(MID([1]sbb_raw_data!$A100,7,4),"-",MID([1]sbb_raw_data!$A100,4,2),"-",LEFT([1]sbb_raw_data!$A100,2),"T",RIGHT([1]sbb_raw_data!$A100,15),"Z"),"")</f>
        <v/>
      </c>
      <c r="G101" s="3" t="str">
        <f>IF(B101&lt;&gt;"",[1]sbb_raw_data!$I100,"")</f>
        <v/>
      </c>
      <c r="H101" s="9" t="str">
        <f>IF(B101&lt;&gt;"",[1]sbb_raw_data!$J100,"")</f>
        <v/>
      </c>
      <c r="I101" s="3" t="str">
        <f>IF(B101&lt;&gt;"",[1]sbb_raw_data!$H100,"")</f>
        <v/>
      </c>
      <c r="J101" s="3" t="str">
        <f>IF(B101&lt;&gt;"",IF([1]sbb_raw_data!$C100="EDE","XETA","Please fill in Segment MIC manually."),"")</f>
        <v/>
      </c>
      <c r="K101" s="12" t="str">
        <f t="shared" si="6"/>
        <v/>
      </c>
      <c r="L101" s="12" t="str">
        <f t="shared" si="7"/>
        <v/>
      </c>
      <c r="N101" s="3">
        <f>IF(B101&lt;&gt;"","",[1]sbb_raw_data!$N100)</f>
        <v>0</v>
      </c>
      <c r="O101" s="3">
        <f>[1]sbb_raw_data!$M100</f>
        <v>0</v>
      </c>
      <c r="P101" s="3">
        <f>[1]sbb_raw_data!$N100</f>
        <v>0</v>
      </c>
      <c r="Q101">
        <f t="shared" si="8"/>
        <v>0</v>
      </c>
    </row>
    <row r="102" spans="1:17" hidden="1" x14ac:dyDescent="0.25">
      <c r="A102" s="5"/>
      <c r="B102" s="20" t="str">
        <f>IF([1]sbb_raw_data!$L101&lt;&gt;"",MID([1]sbb_raw_data!$L101,4,19),"")</f>
        <v/>
      </c>
      <c r="C102" s="12" t="str">
        <f>IF(AND(B102&lt;&gt;"",[1]sbb_raw_data!$O101=""),VLOOKUP(VLOOKUP(P102,N$3:O$1000,2,FALSE),[2]XetraUserIDs!$A$2:$B$12,2,FALSE),"")</f>
        <v/>
      </c>
      <c r="D102" s="12" t="str">
        <f t="shared" si="5"/>
        <v/>
      </c>
      <c r="E102" s="12" t="str">
        <f t="shared" si="5"/>
        <v/>
      </c>
      <c r="F102" s="17" t="str">
        <f>IF(B102&lt;&gt;"",CONCATENATE(MID([1]sbb_raw_data!$A101,7,4),"-",MID([1]sbb_raw_data!$A101,4,2),"-",LEFT([1]sbb_raw_data!$A101,2),"T",RIGHT([1]sbb_raw_data!$A101,15),"Z"),"")</f>
        <v/>
      </c>
      <c r="G102" s="3" t="str">
        <f>IF(B102&lt;&gt;"",[1]sbb_raw_data!$I101,"")</f>
        <v/>
      </c>
      <c r="H102" s="9" t="str">
        <f>IF(B102&lt;&gt;"",[1]sbb_raw_data!$J101,"")</f>
        <v/>
      </c>
      <c r="I102" s="3" t="str">
        <f>IF(B102&lt;&gt;"",[1]sbb_raw_data!$H101,"")</f>
        <v/>
      </c>
      <c r="J102" s="3" t="str">
        <f>IF(B102&lt;&gt;"",IF([1]sbb_raw_data!$C101="EDE","XETA","Please fill in Segment MIC manually."),"")</f>
        <v/>
      </c>
      <c r="K102" s="12" t="str">
        <f t="shared" si="6"/>
        <v/>
      </c>
      <c r="L102" s="12" t="str">
        <f t="shared" si="7"/>
        <v/>
      </c>
      <c r="N102" s="3">
        <f>IF(B102&lt;&gt;"","",[1]sbb_raw_data!$N101)</f>
        <v>0</v>
      </c>
      <c r="O102" s="3">
        <f>[1]sbb_raw_data!$M101</f>
        <v>0</v>
      </c>
      <c r="P102" s="3">
        <f>[1]sbb_raw_data!$N101</f>
        <v>0</v>
      </c>
      <c r="Q102">
        <f t="shared" si="8"/>
        <v>0</v>
      </c>
    </row>
    <row r="103" spans="1:17" hidden="1" x14ac:dyDescent="0.25">
      <c r="A103" s="5"/>
      <c r="B103" s="20" t="str">
        <f>IF([1]sbb_raw_data!$L102&lt;&gt;"",MID([1]sbb_raw_data!$L102,4,19),"")</f>
        <v/>
      </c>
      <c r="C103" s="12" t="str">
        <f>IF(AND(B103&lt;&gt;"",[1]sbb_raw_data!$O102=""),VLOOKUP(VLOOKUP(P103,N$3:O$1000,2,FALSE),[2]XetraUserIDs!$A$2:$B$12,2,FALSE),"")</f>
        <v/>
      </c>
      <c r="D103" s="12" t="str">
        <f t="shared" si="5"/>
        <v/>
      </c>
      <c r="E103" s="12" t="str">
        <f t="shared" si="5"/>
        <v/>
      </c>
      <c r="F103" s="17" t="str">
        <f>IF(B103&lt;&gt;"",CONCATENATE(MID([1]sbb_raw_data!$A102,7,4),"-",MID([1]sbb_raw_data!$A102,4,2),"-",LEFT([1]sbb_raw_data!$A102,2),"T",RIGHT([1]sbb_raw_data!$A102,15),"Z"),"")</f>
        <v/>
      </c>
      <c r="G103" s="3" t="str">
        <f>IF(B103&lt;&gt;"",[1]sbb_raw_data!$I102,"")</f>
        <v/>
      </c>
      <c r="H103" s="9" t="str">
        <f>IF(B103&lt;&gt;"",[1]sbb_raw_data!$J102,"")</f>
        <v/>
      </c>
      <c r="I103" s="3" t="str">
        <f>IF(B103&lt;&gt;"",[1]sbb_raw_data!$H102,"")</f>
        <v/>
      </c>
      <c r="J103" s="3" t="str">
        <f>IF(B103&lt;&gt;"",IF([1]sbb_raw_data!$C102="EDE","XETA","Please fill in Segment MIC manually."),"")</f>
        <v/>
      </c>
      <c r="K103" s="12" t="str">
        <f t="shared" si="6"/>
        <v/>
      </c>
      <c r="L103" s="12" t="str">
        <f t="shared" si="7"/>
        <v/>
      </c>
      <c r="N103" s="3">
        <f>IF(B103&lt;&gt;"","",[1]sbb_raw_data!$N102)</f>
        <v>0</v>
      </c>
      <c r="O103" s="3">
        <f>[1]sbb_raw_data!$M102</f>
        <v>0</v>
      </c>
      <c r="P103" s="3">
        <f>[1]sbb_raw_data!$N102</f>
        <v>0</v>
      </c>
      <c r="Q103">
        <f t="shared" si="8"/>
        <v>0</v>
      </c>
    </row>
    <row r="104" spans="1:17" hidden="1" x14ac:dyDescent="0.25">
      <c r="A104" s="5"/>
      <c r="B104" s="20" t="str">
        <f>IF([1]sbb_raw_data!$L103&lt;&gt;"",MID([1]sbb_raw_data!$L103,4,19),"")</f>
        <v/>
      </c>
      <c r="C104" s="12" t="str">
        <f>IF(AND(B104&lt;&gt;"",[1]sbb_raw_data!$O103=""),VLOOKUP(VLOOKUP(P104,N$3:O$1000,2,FALSE),[2]XetraUserIDs!$A$2:$B$12,2,FALSE),"")</f>
        <v/>
      </c>
      <c r="D104" s="12" t="str">
        <f t="shared" si="5"/>
        <v/>
      </c>
      <c r="E104" s="12" t="str">
        <f t="shared" si="5"/>
        <v/>
      </c>
      <c r="F104" s="17" t="str">
        <f>IF(B104&lt;&gt;"",CONCATENATE(MID([1]sbb_raw_data!$A103,7,4),"-",MID([1]sbb_raw_data!$A103,4,2),"-",LEFT([1]sbb_raw_data!$A103,2),"T",RIGHT([1]sbb_raw_data!$A103,15),"Z"),"")</f>
        <v/>
      </c>
      <c r="G104" s="3" t="str">
        <f>IF(B104&lt;&gt;"",[1]sbb_raw_data!$I103,"")</f>
        <v/>
      </c>
      <c r="H104" s="9" t="str">
        <f>IF(B104&lt;&gt;"",[1]sbb_raw_data!$J103,"")</f>
        <v/>
      </c>
      <c r="I104" s="3" t="str">
        <f>IF(B104&lt;&gt;"",[1]sbb_raw_data!$H103,"")</f>
        <v/>
      </c>
      <c r="J104" s="3" t="str">
        <f>IF(B104&lt;&gt;"",IF([1]sbb_raw_data!$C103="EDE","XETA","Please fill in Segment MIC manually."),"")</f>
        <v/>
      </c>
      <c r="K104" s="12" t="str">
        <f t="shared" si="6"/>
        <v/>
      </c>
      <c r="L104" s="12" t="str">
        <f t="shared" si="7"/>
        <v/>
      </c>
      <c r="N104" s="3">
        <f>IF(B104&lt;&gt;"","",[1]sbb_raw_data!$N103)</f>
        <v>0</v>
      </c>
      <c r="O104" s="3">
        <f>[1]sbb_raw_data!$M103</f>
        <v>0</v>
      </c>
      <c r="P104" s="3">
        <f>[1]sbb_raw_data!$N103</f>
        <v>0</v>
      </c>
      <c r="Q104">
        <f t="shared" si="8"/>
        <v>0</v>
      </c>
    </row>
    <row r="105" spans="1:17" hidden="1" x14ac:dyDescent="0.25">
      <c r="A105" s="5"/>
      <c r="B105" s="20" t="str">
        <f>IF([1]sbb_raw_data!$L104&lt;&gt;"",MID([1]sbb_raw_data!$L104,4,19),"")</f>
        <v/>
      </c>
      <c r="C105" s="12" t="str">
        <f>IF(AND(B105&lt;&gt;"",[1]sbb_raw_data!$O104=""),VLOOKUP(VLOOKUP(P105,N$3:O$1000,2,FALSE),[2]XetraUserIDs!$A$2:$B$12,2,FALSE),"")</f>
        <v/>
      </c>
      <c r="D105" s="12" t="str">
        <f t="shared" si="5"/>
        <v/>
      </c>
      <c r="E105" s="12" t="str">
        <f t="shared" si="5"/>
        <v/>
      </c>
      <c r="F105" s="17" t="str">
        <f>IF(B105&lt;&gt;"",CONCATENATE(MID([1]sbb_raw_data!$A104,7,4),"-",MID([1]sbb_raw_data!$A104,4,2),"-",LEFT([1]sbb_raw_data!$A104,2),"T",RIGHT([1]sbb_raw_data!$A104,15),"Z"),"")</f>
        <v/>
      </c>
      <c r="G105" s="3" t="str">
        <f>IF(B105&lt;&gt;"",[1]sbb_raw_data!$I104,"")</f>
        <v/>
      </c>
      <c r="H105" s="9" t="str">
        <f>IF(B105&lt;&gt;"",[1]sbb_raw_data!$J104,"")</f>
        <v/>
      </c>
      <c r="I105" s="3" t="str">
        <f>IF(B105&lt;&gt;"",[1]sbb_raw_data!$H104,"")</f>
        <v/>
      </c>
      <c r="J105" s="3" t="str">
        <f>IF(B105&lt;&gt;"",IF([1]sbb_raw_data!$C104="EDE","XETA","Please fill in Segment MIC manually."),"")</f>
        <v/>
      </c>
      <c r="K105" s="12" t="str">
        <f t="shared" si="6"/>
        <v/>
      </c>
      <c r="L105" s="12" t="str">
        <f t="shared" si="7"/>
        <v/>
      </c>
      <c r="N105" s="3">
        <f>IF(B105&lt;&gt;"","",[1]sbb_raw_data!$N104)</f>
        <v>0</v>
      </c>
      <c r="O105" s="3">
        <f>[1]sbb_raw_data!$M104</f>
        <v>0</v>
      </c>
      <c r="P105" s="3">
        <f>[1]sbb_raw_data!$N104</f>
        <v>0</v>
      </c>
      <c r="Q105">
        <f t="shared" si="8"/>
        <v>0</v>
      </c>
    </row>
    <row r="106" spans="1:17" hidden="1" x14ac:dyDescent="0.25">
      <c r="A106" s="5"/>
      <c r="B106" s="20" t="str">
        <f>IF([1]sbb_raw_data!$L105&lt;&gt;"",MID([1]sbb_raw_data!$L105,4,19),"")</f>
        <v/>
      </c>
      <c r="C106" s="12" t="str">
        <f>IF(AND(B106&lt;&gt;"",[1]sbb_raw_data!$O105=""),VLOOKUP(VLOOKUP(P106,N$3:O$1000,2,FALSE),[2]XetraUserIDs!$A$2:$B$12,2,FALSE),"")</f>
        <v/>
      </c>
      <c r="D106" s="12" t="str">
        <f t="shared" si="5"/>
        <v/>
      </c>
      <c r="E106" s="12" t="str">
        <f t="shared" si="5"/>
        <v/>
      </c>
      <c r="F106" s="17" t="str">
        <f>IF(B106&lt;&gt;"",CONCATENATE(MID([1]sbb_raw_data!$A105,7,4),"-",MID([1]sbb_raw_data!$A105,4,2),"-",LEFT([1]sbb_raw_data!$A105,2),"T",RIGHT([1]sbb_raw_data!$A105,15),"Z"),"")</f>
        <v/>
      </c>
      <c r="G106" s="3" t="str">
        <f>IF(B106&lt;&gt;"",[1]sbb_raw_data!$I105,"")</f>
        <v/>
      </c>
      <c r="H106" s="9" t="str">
        <f>IF(B106&lt;&gt;"",[1]sbb_raw_data!$J105,"")</f>
        <v/>
      </c>
      <c r="I106" s="3" t="str">
        <f>IF(B106&lt;&gt;"",[1]sbb_raw_data!$H105,"")</f>
        <v/>
      </c>
      <c r="J106" s="3" t="str">
        <f>IF(B106&lt;&gt;"",IF([1]sbb_raw_data!$C105="EDE","XETA","Please fill in Segment MIC manually."),"")</f>
        <v/>
      </c>
      <c r="K106" s="12" t="str">
        <f t="shared" si="6"/>
        <v/>
      </c>
      <c r="L106" s="12" t="str">
        <f t="shared" si="7"/>
        <v/>
      </c>
      <c r="N106" s="3">
        <f>IF(B106&lt;&gt;"","",[1]sbb_raw_data!$N105)</f>
        <v>0</v>
      </c>
      <c r="O106" s="3">
        <f>[1]sbb_raw_data!$M105</f>
        <v>0</v>
      </c>
      <c r="P106" s="3">
        <f>[1]sbb_raw_data!$N105</f>
        <v>0</v>
      </c>
      <c r="Q106">
        <f t="shared" si="8"/>
        <v>0</v>
      </c>
    </row>
    <row r="107" spans="1:17" hidden="1" x14ac:dyDescent="0.25">
      <c r="A107" s="5"/>
      <c r="B107" s="20" t="str">
        <f>IF([1]sbb_raw_data!$L106&lt;&gt;"",MID([1]sbb_raw_data!$L106,4,19),"")</f>
        <v/>
      </c>
      <c r="C107" s="12" t="str">
        <f>IF(AND(B107&lt;&gt;"",[1]sbb_raw_data!$O106=""),VLOOKUP(VLOOKUP(P107,N$3:O$1000,2,FALSE),[2]XetraUserIDs!$A$2:$B$12,2,FALSE),"")</f>
        <v/>
      </c>
      <c r="D107" s="12" t="str">
        <f t="shared" si="5"/>
        <v/>
      </c>
      <c r="E107" s="12" t="str">
        <f t="shared" si="5"/>
        <v/>
      </c>
      <c r="F107" s="17" t="str">
        <f>IF(B107&lt;&gt;"",CONCATENATE(MID([1]sbb_raw_data!$A106,7,4),"-",MID([1]sbb_raw_data!$A106,4,2),"-",LEFT([1]sbb_raw_data!$A106,2),"T",RIGHT([1]sbb_raw_data!$A106,15),"Z"),"")</f>
        <v/>
      </c>
      <c r="G107" s="3" t="str">
        <f>IF(B107&lt;&gt;"",[1]sbb_raw_data!$I106,"")</f>
        <v/>
      </c>
      <c r="H107" s="9" t="str">
        <f>IF(B107&lt;&gt;"",[1]sbb_raw_data!$J106,"")</f>
        <v/>
      </c>
      <c r="I107" s="3" t="str">
        <f>IF(B107&lt;&gt;"",[1]sbb_raw_data!$H106,"")</f>
        <v/>
      </c>
      <c r="J107" s="3" t="str">
        <f>IF(B107&lt;&gt;"",IF([1]sbb_raw_data!$C106="EDE","XETA","Please fill in Segment MIC manually."),"")</f>
        <v/>
      </c>
      <c r="K107" s="12" t="str">
        <f t="shared" si="6"/>
        <v/>
      </c>
      <c r="L107" s="12" t="str">
        <f t="shared" si="7"/>
        <v/>
      </c>
      <c r="N107" s="3">
        <f>IF(B107&lt;&gt;"","",[1]sbb_raw_data!$N106)</f>
        <v>0</v>
      </c>
      <c r="O107" s="3">
        <f>[1]sbb_raw_data!$M106</f>
        <v>0</v>
      </c>
      <c r="P107" s="3">
        <f>[1]sbb_raw_data!$N106</f>
        <v>0</v>
      </c>
      <c r="Q107">
        <f t="shared" si="8"/>
        <v>0</v>
      </c>
    </row>
    <row r="108" spans="1:17" hidden="1" x14ac:dyDescent="0.25">
      <c r="A108" s="5"/>
      <c r="B108" s="20" t="str">
        <f>IF([1]sbb_raw_data!$L107&lt;&gt;"",MID([1]sbb_raw_data!$L107,4,19),"")</f>
        <v/>
      </c>
      <c r="C108" s="12" t="str">
        <f>IF(AND(B108&lt;&gt;"",[1]sbb_raw_data!$O107=""),VLOOKUP(VLOOKUP(P108,N$3:O$1000,2,FALSE),[2]XetraUserIDs!$A$2:$B$12,2,FALSE),"")</f>
        <v/>
      </c>
      <c r="D108" s="12" t="str">
        <f t="shared" si="5"/>
        <v/>
      </c>
      <c r="E108" s="12" t="str">
        <f t="shared" si="5"/>
        <v/>
      </c>
      <c r="F108" s="17" t="str">
        <f>IF(B108&lt;&gt;"",CONCATENATE(MID([1]sbb_raw_data!$A107,7,4),"-",MID([1]sbb_raw_data!$A107,4,2),"-",LEFT([1]sbb_raw_data!$A107,2),"T",RIGHT([1]sbb_raw_data!$A107,15),"Z"),"")</f>
        <v/>
      </c>
      <c r="G108" s="3" t="str">
        <f>IF(B108&lt;&gt;"",[1]sbb_raw_data!$I107,"")</f>
        <v/>
      </c>
      <c r="H108" s="9" t="str">
        <f>IF(B108&lt;&gt;"",[1]sbb_raw_data!$J107,"")</f>
        <v/>
      </c>
      <c r="I108" s="3" t="str">
        <f>IF(B108&lt;&gt;"",[1]sbb_raw_data!$H107,"")</f>
        <v/>
      </c>
      <c r="J108" s="3" t="str">
        <f>IF(B108&lt;&gt;"",IF([1]sbb_raw_data!$C107="EDE","XETA","Please fill in Segment MIC manually."),"")</f>
        <v/>
      </c>
      <c r="K108" s="12" t="str">
        <f t="shared" si="6"/>
        <v/>
      </c>
      <c r="L108" s="12" t="str">
        <f t="shared" si="7"/>
        <v/>
      </c>
      <c r="N108" s="3">
        <f>IF(B108&lt;&gt;"","",[1]sbb_raw_data!$N107)</f>
        <v>0</v>
      </c>
      <c r="O108" s="3">
        <f>[1]sbb_raw_data!$M107</f>
        <v>0</v>
      </c>
      <c r="P108" s="3">
        <f>[1]sbb_raw_data!$N107</f>
        <v>0</v>
      </c>
      <c r="Q108">
        <f t="shared" si="8"/>
        <v>0</v>
      </c>
    </row>
    <row r="109" spans="1:17" hidden="1" x14ac:dyDescent="0.25">
      <c r="A109" s="5"/>
      <c r="B109" s="20" t="str">
        <f>IF([1]sbb_raw_data!$L108&lt;&gt;"",MID([1]sbb_raw_data!$L108,4,19),"")</f>
        <v/>
      </c>
      <c r="C109" s="12" t="str">
        <f>IF(AND(B109&lt;&gt;"",[1]sbb_raw_data!$O108=""),VLOOKUP(VLOOKUP(P109,N$3:O$1000,2,FALSE),[2]XetraUserIDs!$A$2:$B$12,2,FALSE),"")</f>
        <v/>
      </c>
      <c r="D109" s="12" t="str">
        <f t="shared" si="5"/>
        <v/>
      </c>
      <c r="E109" s="12" t="str">
        <f t="shared" si="5"/>
        <v/>
      </c>
      <c r="F109" s="17" t="str">
        <f>IF(B109&lt;&gt;"",CONCATENATE(MID([1]sbb_raw_data!$A108,7,4),"-",MID([1]sbb_raw_data!$A108,4,2),"-",LEFT([1]sbb_raw_data!$A108,2),"T",RIGHT([1]sbb_raw_data!$A108,15),"Z"),"")</f>
        <v/>
      </c>
      <c r="G109" s="3" t="str">
        <f>IF(B109&lt;&gt;"",[1]sbb_raw_data!$I108,"")</f>
        <v/>
      </c>
      <c r="H109" s="9" t="str">
        <f>IF(B109&lt;&gt;"",[1]sbb_raw_data!$J108,"")</f>
        <v/>
      </c>
      <c r="I109" s="3" t="str">
        <f>IF(B109&lt;&gt;"",[1]sbb_raw_data!$H108,"")</f>
        <v/>
      </c>
      <c r="J109" s="3" t="str">
        <f>IF(B109&lt;&gt;"",IF([1]sbb_raw_data!$C108="EDE","XETA","Please fill in Segment MIC manually."),"")</f>
        <v/>
      </c>
      <c r="K109" s="12" t="str">
        <f t="shared" si="6"/>
        <v/>
      </c>
      <c r="L109" s="12" t="str">
        <f t="shared" si="7"/>
        <v/>
      </c>
      <c r="N109" s="3">
        <f>IF(B109&lt;&gt;"","",[1]sbb_raw_data!$N108)</f>
        <v>0</v>
      </c>
      <c r="O109" s="3">
        <f>[1]sbb_raw_data!$M108</f>
        <v>0</v>
      </c>
      <c r="P109" s="3">
        <f>[1]sbb_raw_data!$N108</f>
        <v>0</v>
      </c>
      <c r="Q109">
        <f t="shared" si="8"/>
        <v>0</v>
      </c>
    </row>
    <row r="110" spans="1:17" hidden="1" x14ac:dyDescent="0.25">
      <c r="A110" s="5"/>
      <c r="B110" s="20" t="str">
        <f>IF([1]sbb_raw_data!$L109&lt;&gt;"",MID([1]sbb_raw_data!$L109,4,19),"")</f>
        <v/>
      </c>
      <c r="C110" s="12" t="str">
        <f>IF(AND(B110&lt;&gt;"",[1]sbb_raw_data!$O109=""),VLOOKUP(VLOOKUP(P110,N$3:O$1000,2,FALSE),[2]XetraUserIDs!$A$2:$B$12,2,FALSE),"")</f>
        <v/>
      </c>
      <c r="D110" s="12" t="str">
        <f t="shared" si="5"/>
        <v/>
      </c>
      <c r="E110" s="12" t="str">
        <f t="shared" si="5"/>
        <v/>
      </c>
      <c r="F110" s="17" t="str">
        <f>IF(B110&lt;&gt;"",CONCATENATE(MID([1]sbb_raw_data!$A109,7,4),"-",MID([1]sbb_raw_data!$A109,4,2),"-",LEFT([1]sbb_raw_data!$A109,2),"T",RIGHT([1]sbb_raw_data!$A109,15),"Z"),"")</f>
        <v/>
      </c>
      <c r="G110" s="3" t="str">
        <f>IF(B110&lt;&gt;"",[1]sbb_raw_data!$I109,"")</f>
        <v/>
      </c>
      <c r="H110" s="9" t="str">
        <f>IF(B110&lt;&gt;"",[1]sbb_raw_data!$J109,"")</f>
        <v/>
      </c>
      <c r="I110" s="3" t="str">
        <f>IF(B110&lt;&gt;"",[1]sbb_raw_data!$H109,"")</f>
        <v/>
      </c>
      <c r="J110" s="3" t="str">
        <f>IF(B110&lt;&gt;"",IF([1]sbb_raw_data!$C109="EDE","XETA","Please fill in Segment MIC manually."),"")</f>
        <v/>
      </c>
      <c r="K110" s="12" t="str">
        <f t="shared" si="6"/>
        <v/>
      </c>
      <c r="L110" s="12" t="str">
        <f t="shared" si="7"/>
        <v/>
      </c>
      <c r="N110" s="3">
        <f>IF(B110&lt;&gt;"","",[1]sbb_raw_data!$N109)</f>
        <v>0</v>
      </c>
      <c r="O110" s="3">
        <f>[1]sbb_raw_data!$M109</f>
        <v>0</v>
      </c>
      <c r="P110" s="3">
        <f>[1]sbb_raw_data!$N109</f>
        <v>0</v>
      </c>
      <c r="Q110">
        <f t="shared" si="8"/>
        <v>0</v>
      </c>
    </row>
    <row r="111" spans="1:17" hidden="1" x14ac:dyDescent="0.25">
      <c r="A111" s="5"/>
      <c r="B111" s="20" t="str">
        <f>IF([1]sbb_raw_data!$L110&lt;&gt;"",MID([1]sbb_raw_data!$L110,4,19),"")</f>
        <v/>
      </c>
      <c r="C111" s="12" t="str">
        <f>IF(AND(B111&lt;&gt;"",[1]sbb_raw_data!$O110=""),VLOOKUP(VLOOKUP(P111,N$3:O$1000,2,FALSE),[2]XetraUserIDs!$A$2:$B$12,2,FALSE),"")</f>
        <v/>
      </c>
      <c r="D111" s="12" t="str">
        <f t="shared" si="5"/>
        <v/>
      </c>
      <c r="E111" s="12" t="str">
        <f t="shared" si="5"/>
        <v/>
      </c>
      <c r="F111" s="17" t="str">
        <f>IF(B111&lt;&gt;"",CONCATENATE(MID([1]sbb_raw_data!$A110,7,4),"-",MID([1]sbb_raw_data!$A110,4,2),"-",LEFT([1]sbb_raw_data!$A110,2),"T",RIGHT([1]sbb_raw_data!$A110,15),"Z"),"")</f>
        <v/>
      </c>
      <c r="G111" s="3" t="str">
        <f>IF(B111&lt;&gt;"",[1]sbb_raw_data!$I110,"")</f>
        <v/>
      </c>
      <c r="H111" s="9" t="str">
        <f>IF(B111&lt;&gt;"",[1]sbb_raw_data!$J110,"")</f>
        <v/>
      </c>
      <c r="I111" s="3" t="str">
        <f>IF(B111&lt;&gt;"",[1]sbb_raw_data!$H110,"")</f>
        <v/>
      </c>
      <c r="J111" s="3" t="str">
        <f>IF(B111&lt;&gt;"",IF([1]sbb_raw_data!$C110="EDE","XETA","Please fill in Segment MIC manually."),"")</f>
        <v/>
      </c>
      <c r="K111" s="12" t="str">
        <f t="shared" si="6"/>
        <v/>
      </c>
      <c r="L111" s="12" t="str">
        <f t="shared" si="7"/>
        <v/>
      </c>
      <c r="N111" s="3">
        <f>IF(B111&lt;&gt;"","",[1]sbb_raw_data!$N110)</f>
        <v>0</v>
      </c>
      <c r="O111" s="3">
        <f>[1]sbb_raw_data!$M110</f>
        <v>0</v>
      </c>
      <c r="P111" s="3">
        <f>[1]sbb_raw_data!$N110</f>
        <v>0</v>
      </c>
      <c r="Q111">
        <f t="shared" si="8"/>
        <v>0</v>
      </c>
    </row>
    <row r="112" spans="1:17" hidden="1" x14ac:dyDescent="0.25">
      <c r="A112" s="5"/>
      <c r="B112" s="20" t="str">
        <f>IF([1]sbb_raw_data!$L111&lt;&gt;"",MID([1]sbb_raw_data!$L111,4,19),"")</f>
        <v/>
      </c>
      <c r="C112" s="12" t="str">
        <f>IF(AND(B112&lt;&gt;"",[1]sbb_raw_data!$O111=""),VLOOKUP(VLOOKUP(P112,N$3:O$1000,2,FALSE),[2]XetraUserIDs!$A$2:$B$12,2,FALSE),"")</f>
        <v/>
      </c>
      <c r="D112" s="12" t="str">
        <f t="shared" si="5"/>
        <v/>
      </c>
      <c r="E112" s="12" t="str">
        <f t="shared" si="5"/>
        <v/>
      </c>
      <c r="F112" s="17" t="str">
        <f>IF(B112&lt;&gt;"",CONCATENATE(MID([1]sbb_raw_data!$A111,7,4),"-",MID([1]sbb_raw_data!$A111,4,2),"-",LEFT([1]sbb_raw_data!$A111,2),"T",RIGHT([1]sbb_raw_data!$A111,15),"Z"),"")</f>
        <v/>
      </c>
      <c r="G112" s="3" t="str">
        <f>IF(B112&lt;&gt;"",[1]sbb_raw_data!$I111,"")</f>
        <v/>
      </c>
      <c r="H112" s="9" t="str">
        <f>IF(B112&lt;&gt;"",[1]sbb_raw_data!$J111,"")</f>
        <v/>
      </c>
      <c r="I112" s="3" t="str">
        <f>IF(B112&lt;&gt;"",[1]sbb_raw_data!$H111,"")</f>
        <v/>
      </c>
      <c r="J112" s="3" t="str">
        <f>IF(B112&lt;&gt;"",IF([1]sbb_raw_data!$C111="EDE","XETA","Please fill in Segment MIC manually."),"")</f>
        <v/>
      </c>
      <c r="K112" s="12" t="str">
        <f t="shared" si="6"/>
        <v/>
      </c>
      <c r="L112" s="12" t="str">
        <f t="shared" si="7"/>
        <v/>
      </c>
      <c r="N112" s="3">
        <f>IF(B112&lt;&gt;"","",[1]sbb_raw_data!$N111)</f>
        <v>0</v>
      </c>
      <c r="O112" s="3">
        <f>[1]sbb_raw_data!$M111</f>
        <v>0</v>
      </c>
      <c r="P112" s="3">
        <f>[1]sbb_raw_data!$N111</f>
        <v>0</v>
      </c>
      <c r="Q112">
        <f t="shared" si="8"/>
        <v>0</v>
      </c>
    </row>
    <row r="113" spans="1:17" hidden="1" x14ac:dyDescent="0.25">
      <c r="A113" s="5"/>
      <c r="B113" s="20" t="str">
        <f>IF([1]sbb_raw_data!$L112&lt;&gt;"",MID([1]sbb_raw_data!$L112,4,19),"")</f>
        <v/>
      </c>
      <c r="C113" s="12" t="str">
        <f>IF(AND(B113&lt;&gt;"",[1]sbb_raw_data!$O112=""),VLOOKUP(VLOOKUP(P113,N$3:O$1000,2,FALSE),[2]XetraUserIDs!$A$2:$B$12,2,FALSE),"")</f>
        <v/>
      </c>
      <c r="D113" s="12" t="str">
        <f t="shared" si="5"/>
        <v/>
      </c>
      <c r="E113" s="12" t="str">
        <f t="shared" si="5"/>
        <v/>
      </c>
      <c r="F113" s="17" t="str">
        <f>IF(B113&lt;&gt;"",CONCATENATE(MID([1]sbb_raw_data!$A112,7,4),"-",MID([1]sbb_raw_data!$A112,4,2),"-",LEFT([1]sbb_raw_data!$A112,2),"T",RIGHT([1]sbb_raw_data!$A112,15),"Z"),"")</f>
        <v/>
      </c>
      <c r="G113" s="3" t="str">
        <f>IF(B113&lt;&gt;"",[1]sbb_raw_data!$I112,"")</f>
        <v/>
      </c>
      <c r="H113" s="9" t="str">
        <f>IF(B113&lt;&gt;"",[1]sbb_raw_data!$J112,"")</f>
        <v/>
      </c>
      <c r="I113" s="3" t="str">
        <f>IF(B113&lt;&gt;"",[1]sbb_raw_data!$H112,"")</f>
        <v/>
      </c>
      <c r="J113" s="3" t="str">
        <f>IF(B113&lt;&gt;"",IF([1]sbb_raw_data!$C112="EDE","XETA","Please fill in Segment MIC manually."),"")</f>
        <v/>
      </c>
      <c r="K113" s="12" t="str">
        <f t="shared" si="6"/>
        <v/>
      </c>
      <c r="L113" s="12" t="str">
        <f t="shared" si="7"/>
        <v/>
      </c>
      <c r="N113" s="3">
        <f>IF(B113&lt;&gt;"","",[1]sbb_raw_data!$N112)</f>
        <v>0</v>
      </c>
      <c r="O113" s="3">
        <f>[1]sbb_raw_data!$M112</f>
        <v>0</v>
      </c>
      <c r="P113" s="3">
        <f>[1]sbb_raw_data!$N112</f>
        <v>0</v>
      </c>
      <c r="Q113">
        <f t="shared" si="8"/>
        <v>0</v>
      </c>
    </row>
    <row r="114" spans="1:17" hidden="1" x14ac:dyDescent="0.25">
      <c r="A114" s="5"/>
      <c r="B114" s="20" t="str">
        <f>IF([1]sbb_raw_data!$L113&lt;&gt;"",MID([1]sbb_raw_data!$L113,4,19),"")</f>
        <v/>
      </c>
      <c r="C114" s="12" t="str">
        <f>IF(AND(B114&lt;&gt;"",[1]sbb_raw_data!$O113=""),VLOOKUP(VLOOKUP(P114,N$3:O$1000,2,FALSE),[2]XetraUserIDs!$A$2:$B$12,2,FALSE),"")</f>
        <v/>
      </c>
      <c r="D114" s="12" t="str">
        <f t="shared" si="5"/>
        <v/>
      </c>
      <c r="E114" s="12" t="str">
        <f t="shared" si="5"/>
        <v/>
      </c>
      <c r="F114" s="17" t="str">
        <f>IF(B114&lt;&gt;"",CONCATENATE(MID([1]sbb_raw_data!$A113,7,4),"-",MID([1]sbb_raw_data!$A113,4,2),"-",LEFT([1]sbb_raw_data!$A113,2),"T",RIGHT([1]sbb_raw_data!$A113,15),"Z"),"")</f>
        <v/>
      </c>
      <c r="G114" s="3" t="str">
        <f>IF(B114&lt;&gt;"",[1]sbb_raw_data!$I113,"")</f>
        <v/>
      </c>
      <c r="H114" s="9" t="str">
        <f>IF(B114&lt;&gt;"",[1]sbb_raw_data!$J113,"")</f>
        <v/>
      </c>
      <c r="I114" s="3" t="str">
        <f>IF(B114&lt;&gt;"",[1]sbb_raw_data!$H113,"")</f>
        <v/>
      </c>
      <c r="J114" s="3" t="str">
        <f>IF(B114&lt;&gt;"",IF([1]sbb_raw_data!$C113="EDE","XETA","Please fill in Segment MIC manually."),"")</f>
        <v/>
      </c>
      <c r="K114" s="12" t="str">
        <f t="shared" si="6"/>
        <v/>
      </c>
      <c r="L114" s="12" t="str">
        <f t="shared" si="7"/>
        <v/>
      </c>
      <c r="N114" s="3">
        <f>IF(B114&lt;&gt;"","",[1]sbb_raw_data!$N113)</f>
        <v>0</v>
      </c>
      <c r="O114" s="3">
        <f>[1]sbb_raw_data!$M113</f>
        <v>0</v>
      </c>
      <c r="P114" s="3">
        <f>[1]sbb_raw_data!$N113</f>
        <v>0</v>
      </c>
      <c r="Q114">
        <f t="shared" si="8"/>
        <v>0</v>
      </c>
    </row>
    <row r="115" spans="1:17" hidden="1" x14ac:dyDescent="0.25">
      <c r="A115" s="5"/>
      <c r="B115" s="20" t="str">
        <f>IF([1]sbb_raw_data!$L114&lt;&gt;"",MID([1]sbb_raw_data!$L114,4,19),"")</f>
        <v/>
      </c>
      <c r="C115" s="12" t="str">
        <f>IF(AND(B115&lt;&gt;"",[1]sbb_raw_data!$O114=""),VLOOKUP(VLOOKUP(P115,N$3:O$1000,2,FALSE),[2]XetraUserIDs!$A$2:$B$12,2,FALSE),"")</f>
        <v/>
      </c>
      <c r="D115" s="12" t="str">
        <f t="shared" si="5"/>
        <v/>
      </c>
      <c r="E115" s="12" t="str">
        <f t="shared" si="5"/>
        <v/>
      </c>
      <c r="F115" s="17" t="str">
        <f>IF(B115&lt;&gt;"",CONCATENATE(MID([1]sbb_raw_data!$A114,7,4),"-",MID([1]sbb_raw_data!$A114,4,2),"-",LEFT([1]sbb_raw_data!$A114,2),"T",RIGHT([1]sbb_raw_data!$A114,15),"Z"),"")</f>
        <v/>
      </c>
      <c r="G115" s="3" t="str">
        <f>IF(B115&lt;&gt;"",[1]sbb_raw_data!$I114,"")</f>
        <v/>
      </c>
      <c r="H115" s="9" t="str">
        <f>IF(B115&lt;&gt;"",[1]sbb_raw_data!$J114,"")</f>
        <v/>
      </c>
      <c r="I115" s="3" t="str">
        <f>IF(B115&lt;&gt;"",[1]sbb_raw_data!$H114,"")</f>
        <v/>
      </c>
      <c r="J115" s="3" t="str">
        <f>IF(B115&lt;&gt;"",IF([1]sbb_raw_data!$C114="EDE","XETA","Please fill in Segment MIC manually."),"")</f>
        <v/>
      </c>
      <c r="K115" s="12" t="str">
        <f t="shared" si="6"/>
        <v/>
      </c>
      <c r="L115" s="12" t="str">
        <f t="shared" si="7"/>
        <v/>
      </c>
      <c r="N115" s="3">
        <f>IF(B115&lt;&gt;"","",[1]sbb_raw_data!$N114)</f>
        <v>0</v>
      </c>
      <c r="O115" s="3">
        <f>[1]sbb_raw_data!$M114</f>
        <v>0</v>
      </c>
      <c r="P115" s="3">
        <f>[1]sbb_raw_data!$N114</f>
        <v>0</v>
      </c>
      <c r="Q115">
        <f t="shared" si="8"/>
        <v>0</v>
      </c>
    </row>
    <row r="116" spans="1:17" hidden="1" x14ac:dyDescent="0.25">
      <c r="A116" s="5"/>
      <c r="B116" s="20" t="str">
        <f>IF([1]sbb_raw_data!$L115&lt;&gt;"",MID([1]sbb_raw_data!$L115,4,19),"")</f>
        <v/>
      </c>
      <c r="C116" s="12" t="str">
        <f>IF(AND(B116&lt;&gt;"",[1]sbb_raw_data!$O115=""),VLOOKUP(VLOOKUP(P116,N$3:O$1000,2,FALSE),[2]XetraUserIDs!$A$2:$B$12,2,FALSE),"")</f>
        <v/>
      </c>
      <c r="D116" s="12" t="str">
        <f t="shared" si="5"/>
        <v/>
      </c>
      <c r="E116" s="12" t="str">
        <f t="shared" si="5"/>
        <v/>
      </c>
      <c r="F116" s="17" t="str">
        <f>IF(B116&lt;&gt;"",CONCATENATE(MID([1]sbb_raw_data!$A115,7,4),"-",MID([1]sbb_raw_data!$A115,4,2),"-",LEFT([1]sbb_raw_data!$A115,2),"T",RIGHT([1]sbb_raw_data!$A115,15),"Z"),"")</f>
        <v/>
      </c>
      <c r="G116" s="3" t="str">
        <f>IF(B116&lt;&gt;"",[1]sbb_raw_data!$I115,"")</f>
        <v/>
      </c>
      <c r="H116" s="9" t="str">
        <f>IF(B116&lt;&gt;"",[1]sbb_raw_data!$J115,"")</f>
        <v/>
      </c>
      <c r="I116" s="3" t="str">
        <f>IF(B116&lt;&gt;"",[1]sbb_raw_data!$H115,"")</f>
        <v/>
      </c>
      <c r="J116" s="3" t="str">
        <f>IF(B116&lt;&gt;"",IF([1]sbb_raw_data!$C115="EDE","XETA","Please fill in Segment MIC manually."),"")</f>
        <v/>
      </c>
      <c r="K116" s="12" t="str">
        <f t="shared" si="6"/>
        <v/>
      </c>
      <c r="L116" s="12" t="str">
        <f t="shared" si="7"/>
        <v/>
      </c>
      <c r="N116" s="3">
        <f>IF(B116&lt;&gt;"","",[1]sbb_raw_data!$N115)</f>
        <v>0</v>
      </c>
      <c r="O116" s="3">
        <f>[1]sbb_raw_data!$M115</f>
        <v>0</v>
      </c>
      <c r="P116" s="3">
        <f>[1]sbb_raw_data!$N115</f>
        <v>0</v>
      </c>
      <c r="Q116">
        <f t="shared" si="8"/>
        <v>0</v>
      </c>
    </row>
    <row r="117" spans="1:17" hidden="1" x14ac:dyDescent="0.25">
      <c r="A117" s="5"/>
      <c r="B117" s="20" t="str">
        <f>IF([1]sbb_raw_data!$L116&lt;&gt;"",MID([1]sbb_raw_data!$L116,4,19),"")</f>
        <v/>
      </c>
      <c r="C117" s="12" t="str">
        <f>IF(AND(B117&lt;&gt;"",[1]sbb_raw_data!$O116=""),VLOOKUP(VLOOKUP(P117,N$3:O$1000,2,FALSE),[2]XetraUserIDs!$A$2:$B$12,2,FALSE),"")</f>
        <v/>
      </c>
      <c r="D117" s="12" t="str">
        <f t="shared" si="5"/>
        <v/>
      </c>
      <c r="E117" s="12" t="str">
        <f t="shared" si="5"/>
        <v/>
      </c>
      <c r="F117" s="17" t="str">
        <f>IF(B117&lt;&gt;"",CONCATENATE(MID([1]sbb_raw_data!$A116,7,4),"-",MID([1]sbb_raw_data!$A116,4,2),"-",LEFT([1]sbb_raw_data!$A116,2),"T",RIGHT([1]sbb_raw_data!$A116,15),"Z"),"")</f>
        <v/>
      </c>
      <c r="G117" s="3" t="str">
        <f>IF(B117&lt;&gt;"",[1]sbb_raw_data!$I116,"")</f>
        <v/>
      </c>
      <c r="H117" s="9" t="str">
        <f>IF(B117&lt;&gt;"",[1]sbb_raw_data!$J116,"")</f>
        <v/>
      </c>
      <c r="I117" s="3" t="str">
        <f>IF(B117&lt;&gt;"",[1]sbb_raw_data!$H116,"")</f>
        <v/>
      </c>
      <c r="J117" s="3" t="str">
        <f>IF(B117&lt;&gt;"",IF([1]sbb_raw_data!$C116="EDE","XETA","Please fill in Segment MIC manually."),"")</f>
        <v/>
      </c>
      <c r="K117" s="12" t="str">
        <f t="shared" si="6"/>
        <v/>
      </c>
      <c r="L117" s="12" t="str">
        <f t="shared" si="7"/>
        <v/>
      </c>
      <c r="N117" s="3">
        <f>IF(B117&lt;&gt;"","",[1]sbb_raw_data!$N116)</f>
        <v>0</v>
      </c>
      <c r="O117" s="3">
        <f>[1]sbb_raw_data!$M116</f>
        <v>0</v>
      </c>
      <c r="P117" s="3">
        <f>[1]sbb_raw_data!$N116</f>
        <v>0</v>
      </c>
      <c r="Q117">
        <f t="shared" si="8"/>
        <v>0</v>
      </c>
    </row>
    <row r="118" spans="1:17" hidden="1" x14ac:dyDescent="0.25">
      <c r="A118" s="5"/>
      <c r="B118" s="20" t="str">
        <f>IF([1]sbb_raw_data!$L117&lt;&gt;"",MID([1]sbb_raw_data!$L117,4,19),"")</f>
        <v/>
      </c>
      <c r="C118" s="12" t="str">
        <f>IF(AND(B118&lt;&gt;"",[1]sbb_raw_data!$O117=""),VLOOKUP(VLOOKUP(P118,N$3:O$1000,2,FALSE),[2]XetraUserIDs!$A$2:$B$12,2,FALSE),"")</f>
        <v/>
      </c>
      <c r="D118" s="12" t="str">
        <f t="shared" si="5"/>
        <v/>
      </c>
      <c r="E118" s="12" t="str">
        <f t="shared" si="5"/>
        <v/>
      </c>
      <c r="F118" s="17" t="str">
        <f>IF(B118&lt;&gt;"",CONCATENATE(MID([1]sbb_raw_data!$A117,7,4),"-",MID([1]sbb_raw_data!$A117,4,2),"-",LEFT([1]sbb_raw_data!$A117,2),"T",RIGHT([1]sbb_raw_data!$A117,15),"Z"),"")</f>
        <v/>
      </c>
      <c r="G118" s="3" t="str">
        <f>IF(B118&lt;&gt;"",[1]sbb_raw_data!$I117,"")</f>
        <v/>
      </c>
      <c r="H118" s="9" t="str">
        <f>IF(B118&lt;&gt;"",[1]sbb_raw_data!$J117,"")</f>
        <v/>
      </c>
      <c r="I118" s="3" t="str">
        <f>IF(B118&lt;&gt;"",[1]sbb_raw_data!$H117,"")</f>
        <v/>
      </c>
      <c r="J118" s="3" t="str">
        <f>IF(B118&lt;&gt;"",IF([1]sbb_raw_data!$C117="EDE","XETA","Please fill in Segment MIC manually."),"")</f>
        <v/>
      </c>
      <c r="K118" s="12" t="str">
        <f t="shared" si="6"/>
        <v/>
      </c>
      <c r="L118" s="12" t="str">
        <f t="shared" si="7"/>
        <v/>
      </c>
      <c r="N118" s="3">
        <f>IF(B118&lt;&gt;"","",[1]sbb_raw_data!$N117)</f>
        <v>0</v>
      </c>
      <c r="O118" s="3">
        <f>[1]sbb_raw_data!$M117</f>
        <v>0</v>
      </c>
      <c r="P118" s="3">
        <f>[1]sbb_raw_data!$N117</f>
        <v>0</v>
      </c>
      <c r="Q118">
        <f t="shared" si="8"/>
        <v>0</v>
      </c>
    </row>
    <row r="119" spans="1:17" hidden="1" x14ac:dyDescent="0.25">
      <c r="A119" s="5"/>
      <c r="B119" s="20" t="str">
        <f>IF([1]sbb_raw_data!$L118&lt;&gt;"",MID([1]sbb_raw_data!$L118,4,19),"")</f>
        <v/>
      </c>
      <c r="C119" s="12" t="str">
        <f>IF(AND(B119&lt;&gt;"",[1]sbb_raw_data!$O118=""),VLOOKUP(VLOOKUP(P119,N$3:O$1000,2,FALSE),[2]XetraUserIDs!$A$2:$B$12,2,FALSE),"")</f>
        <v/>
      </c>
      <c r="D119" s="12" t="str">
        <f t="shared" si="5"/>
        <v/>
      </c>
      <c r="E119" s="12" t="str">
        <f t="shared" si="5"/>
        <v/>
      </c>
      <c r="F119" s="17" t="str">
        <f>IF(B119&lt;&gt;"",CONCATENATE(MID([1]sbb_raw_data!$A118,7,4),"-",MID([1]sbb_raw_data!$A118,4,2),"-",LEFT([1]sbb_raw_data!$A118,2),"T",RIGHT([1]sbb_raw_data!$A118,15),"Z"),"")</f>
        <v/>
      </c>
      <c r="G119" s="3" t="str">
        <f>IF(B119&lt;&gt;"",[1]sbb_raw_data!$I118,"")</f>
        <v/>
      </c>
      <c r="H119" s="9" t="str">
        <f>IF(B119&lt;&gt;"",[1]sbb_raw_data!$J118,"")</f>
        <v/>
      </c>
      <c r="I119" s="3" t="str">
        <f>IF(B119&lt;&gt;"",[1]sbb_raw_data!$H118,"")</f>
        <v/>
      </c>
      <c r="J119" s="3" t="str">
        <f>IF(B119&lt;&gt;"",IF([1]sbb_raw_data!$C118="EDE","XETA","Please fill in Segment MIC manually."),"")</f>
        <v/>
      </c>
      <c r="K119" s="12" t="str">
        <f t="shared" si="6"/>
        <v/>
      </c>
      <c r="L119" s="12" t="str">
        <f t="shared" si="7"/>
        <v/>
      </c>
      <c r="N119" s="3">
        <f>IF(B119&lt;&gt;"","",[1]sbb_raw_data!$N118)</f>
        <v>0</v>
      </c>
      <c r="O119" s="3">
        <f>[1]sbb_raw_data!$M118</f>
        <v>0</v>
      </c>
      <c r="P119" s="3">
        <f>[1]sbb_raw_data!$N118</f>
        <v>0</v>
      </c>
      <c r="Q119">
        <f t="shared" si="8"/>
        <v>0</v>
      </c>
    </row>
    <row r="120" spans="1:17" hidden="1" x14ac:dyDescent="0.25">
      <c r="A120" s="5"/>
      <c r="B120" s="20" t="str">
        <f>IF([1]sbb_raw_data!$L119&lt;&gt;"",MID([1]sbb_raw_data!$L119,4,19),"")</f>
        <v/>
      </c>
      <c r="C120" s="12" t="str">
        <f>IF(AND(B120&lt;&gt;"",[1]sbb_raw_data!$O119=""),VLOOKUP(VLOOKUP(P120,N$3:O$1000,2,FALSE),[2]XetraUserIDs!$A$2:$B$12,2,FALSE),"")</f>
        <v/>
      </c>
      <c r="D120" s="12" t="str">
        <f t="shared" si="5"/>
        <v/>
      </c>
      <c r="E120" s="12" t="str">
        <f t="shared" si="5"/>
        <v/>
      </c>
      <c r="F120" s="17" t="str">
        <f>IF(B120&lt;&gt;"",CONCATENATE(MID([1]sbb_raw_data!$A119,7,4),"-",MID([1]sbb_raw_data!$A119,4,2),"-",LEFT([1]sbb_raw_data!$A119,2),"T",RIGHT([1]sbb_raw_data!$A119,15),"Z"),"")</f>
        <v/>
      </c>
      <c r="G120" s="3" t="str">
        <f>IF(B120&lt;&gt;"",[1]sbb_raw_data!$I119,"")</f>
        <v/>
      </c>
      <c r="H120" s="9" t="str">
        <f>IF(B120&lt;&gt;"",[1]sbb_raw_data!$J119,"")</f>
        <v/>
      </c>
      <c r="I120" s="3" t="str">
        <f>IF(B120&lt;&gt;"",[1]sbb_raw_data!$H119,"")</f>
        <v/>
      </c>
      <c r="J120" s="3" t="str">
        <f>IF(B120&lt;&gt;"",IF([1]sbb_raw_data!$C119="EDE","XETA","Please fill in Segment MIC manually."),"")</f>
        <v/>
      </c>
      <c r="K120" s="12" t="str">
        <f t="shared" si="6"/>
        <v/>
      </c>
      <c r="L120" s="12" t="str">
        <f t="shared" si="7"/>
        <v/>
      </c>
      <c r="N120" s="3">
        <f>IF(B120&lt;&gt;"","",[1]sbb_raw_data!$N119)</f>
        <v>0</v>
      </c>
      <c r="O120" s="3">
        <f>[1]sbb_raw_data!$M119</f>
        <v>0</v>
      </c>
      <c r="P120" s="3">
        <f>[1]sbb_raw_data!$N119</f>
        <v>0</v>
      </c>
      <c r="Q120">
        <f t="shared" si="8"/>
        <v>0</v>
      </c>
    </row>
    <row r="121" spans="1:17" hidden="1" x14ac:dyDescent="0.25">
      <c r="A121" s="5"/>
      <c r="B121" s="20" t="str">
        <f>IF([1]sbb_raw_data!$L120&lt;&gt;"",MID([1]sbb_raw_data!$L120,4,19),"")</f>
        <v/>
      </c>
      <c r="C121" s="12" t="str">
        <f>IF(AND(B121&lt;&gt;"",[1]sbb_raw_data!$O120=""),VLOOKUP(VLOOKUP(P121,N$3:O$1000,2,FALSE),[2]XetraUserIDs!$A$2:$B$12,2,FALSE),"")</f>
        <v/>
      </c>
      <c r="D121" s="12" t="str">
        <f t="shared" si="5"/>
        <v/>
      </c>
      <c r="E121" s="12" t="str">
        <f t="shared" si="5"/>
        <v/>
      </c>
      <c r="F121" s="17" t="str">
        <f>IF(B121&lt;&gt;"",CONCATENATE(MID([1]sbb_raw_data!$A120,7,4),"-",MID([1]sbb_raw_data!$A120,4,2),"-",LEFT([1]sbb_raw_data!$A120,2),"T",RIGHT([1]sbb_raw_data!$A120,15),"Z"),"")</f>
        <v/>
      </c>
      <c r="G121" s="3" t="str">
        <f>IF(B121&lt;&gt;"",[1]sbb_raw_data!$I120,"")</f>
        <v/>
      </c>
      <c r="H121" s="9" t="str">
        <f>IF(B121&lt;&gt;"",[1]sbb_raw_data!$J120,"")</f>
        <v/>
      </c>
      <c r="I121" s="3" t="str">
        <f>IF(B121&lt;&gt;"",[1]sbb_raw_data!$H120,"")</f>
        <v/>
      </c>
      <c r="J121" s="3" t="str">
        <f>IF(B121&lt;&gt;"",IF([1]sbb_raw_data!$C120="EDE","XETA","Please fill in Segment MIC manually."),"")</f>
        <v/>
      </c>
      <c r="K121" s="12" t="str">
        <f t="shared" si="6"/>
        <v/>
      </c>
      <c r="L121" s="12" t="str">
        <f t="shared" si="7"/>
        <v/>
      </c>
      <c r="N121" s="3">
        <f>IF(B121&lt;&gt;"","",[1]sbb_raw_data!$N120)</f>
        <v>0</v>
      </c>
      <c r="O121" s="3">
        <f>[1]sbb_raw_data!$M120</f>
        <v>0</v>
      </c>
      <c r="P121" s="3">
        <f>[1]sbb_raw_data!$N120</f>
        <v>0</v>
      </c>
      <c r="Q121">
        <f t="shared" si="8"/>
        <v>0</v>
      </c>
    </row>
    <row r="122" spans="1:17" hidden="1" x14ac:dyDescent="0.25">
      <c r="A122" s="5"/>
      <c r="B122" s="20" t="str">
        <f>IF([1]sbb_raw_data!$L121&lt;&gt;"",MID([1]sbb_raw_data!$L121,4,19),"")</f>
        <v/>
      </c>
      <c r="C122" s="12" t="str">
        <f>IF(AND(B122&lt;&gt;"",[1]sbb_raw_data!$O121=""),VLOOKUP(VLOOKUP(P122,N$3:O$1000,2,FALSE),[2]XetraUserIDs!$A$2:$B$12,2,FALSE),"")</f>
        <v/>
      </c>
      <c r="D122" s="12" t="str">
        <f t="shared" si="5"/>
        <v/>
      </c>
      <c r="E122" s="12" t="str">
        <f t="shared" si="5"/>
        <v/>
      </c>
      <c r="F122" s="17" t="str">
        <f>IF(B122&lt;&gt;"",CONCATENATE(MID([1]sbb_raw_data!$A121,7,4),"-",MID([1]sbb_raw_data!$A121,4,2),"-",LEFT([1]sbb_raw_data!$A121,2),"T",RIGHT([1]sbb_raw_data!$A121,15),"Z"),"")</f>
        <v/>
      </c>
      <c r="G122" s="3" t="str">
        <f>IF(B122&lt;&gt;"",[1]sbb_raw_data!$I121,"")</f>
        <v/>
      </c>
      <c r="H122" s="9" t="str">
        <f>IF(B122&lt;&gt;"",[1]sbb_raw_data!$J121,"")</f>
        <v/>
      </c>
      <c r="I122" s="3" t="str">
        <f>IF(B122&lt;&gt;"",[1]sbb_raw_data!$H121,"")</f>
        <v/>
      </c>
      <c r="J122" s="3" t="str">
        <f>IF(B122&lt;&gt;"",IF([1]sbb_raw_data!$C121="EDE","XETA","Please fill in Segment MIC manually."),"")</f>
        <v/>
      </c>
      <c r="K122" s="12" t="str">
        <f t="shared" si="6"/>
        <v/>
      </c>
      <c r="L122" s="12" t="str">
        <f t="shared" si="7"/>
        <v/>
      </c>
      <c r="N122" s="3">
        <f>IF(B122&lt;&gt;"","",[1]sbb_raw_data!$N121)</f>
        <v>0</v>
      </c>
      <c r="O122" s="3">
        <f>[1]sbb_raw_data!$M121</f>
        <v>0</v>
      </c>
      <c r="P122" s="3">
        <f>[1]sbb_raw_data!$N121</f>
        <v>0</v>
      </c>
      <c r="Q122">
        <f t="shared" si="8"/>
        <v>0</v>
      </c>
    </row>
    <row r="123" spans="1:17" hidden="1" x14ac:dyDescent="0.25">
      <c r="A123" s="5"/>
      <c r="B123" s="20" t="str">
        <f>IF([1]sbb_raw_data!$L122&lt;&gt;"",MID([1]sbb_raw_data!$L122,4,19),"")</f>
        <v/>
      </c>
      <c r="C123" s="12" t="str">
        <f>IF(AND(B123&lt;&gt;"",[1]sbb_raw_data!$O122=""),VLOOKUP(VLOOKUP(P123,N$3:O$1000,2,FALSE),[2]XetraUserIDs!$A$2:$B$12,2,FALSE),"")</f>
        <v/>
      </c>
      <c r="D123" s="12" t="str">
        <f t="shared" si="5"/>
        <v/>
      </c>
      <c r="E123" s="12" t="str">
        <f t="shared" si="5"/>
        <v/>
      </c>
      <c r="F123" s="17" t="str">
        <f>IF(B123&lt;&gt;"",CONCATENATE(MID([1]sbb_raw_data!$A122,7,4),"-",MID([1]sbb_raw_data!$A122,4,2),"-",LEFT([1]sbb_raw_data!$A122,2),"T",RIGHT([1]sbb_raw_data!$A122,15),"Z"),"")</f>
        <v/>
      </c>
      <c r="G123" s="3" t="str">
        <f>IF(B123&lt;&gt;"",[1]sbb_raw_data!$I122,"")</f>
        <v/>
      </c>
      <c r="H123" s="9" t="str">
        <f>IF(B123&lt;&gt;"",[1]sbb_raw_data!$J122,"")</f>
        <v/>
      </c>
      <c r="I123" s="3" t="str">
        <f>IF(B123&lt;&gt;"",[1]sbb_raw_data!$H122,"")</f>
        <v/>
      </c>
      <c r="J123" s="3" t="str">
        <f>IF(B123&lt;&gt;"",IF([1]sbb_raw_data!$C122="EDE","XETA","Please fill in Segment MIC manually."),"")</f>
        <v/>
      </c>
      <c r="K123" s="12" t="str">
        <f t="shared" si="6"/>
        <v/>
      </c>
      <c r="L123" s="12" t="str">
        <f t="shared" si="7"/>
        <v/>
      </c>
      <c r="N123" s="3">
        <f>IF(B123&lt;&gt;"","",[1]sbb_raw_data!$N122)</f>
        <v>0</v>
      </c>
      <c r="O123" s="3">
        <f>[1]sbb_raw_data!$M122</f>
        <v>0</v>
      </c>
      <c r="P123" s="3">
        <f>[1]sbb_raw_data!$N122</f>
        <v>0</v>
      </c>
      <c r="Q123">
        <f t="shared" si="8"/>
        <v>0</v>
      </c>
    </row>
    <row r="124" spans="1:17" hidden="1" x14ac:dyDescent="0.25">
      <c r="A124" s="5"/>
      <c r="B124" s="20" t="str">
        <f>IF([1]sbb_raw_data!$L123&lt;&gt;"",MID([1]sbb_raw_data!$L123,4,19),"")</f>
        <v/>
      </c>
      <c r="C124" s="12" t="str">
        <f>IF(AND(B124&lt;&gt;"",[1]sbb_raw_data!$O123=""),VLOOKUP(VLOOKUP(P124,N$3:O$1000,2,FALSE),[2]XetraUserIDs!$A$2:$B$12,2,FALSE),"")</f>
        <v/>
      </c>
      <c r="D124" s="12" t="str">
        <f t="shared" si="5"/>
        <v/>
      </c>
      <c r="E124" s="12" t="str">
        <f t="shared" si="5"/>
        <v/>
      </c>
      <c r="F124" s="17" t="str">
        <f>IF(B124&lt;&gt;"",CONCATENATE(MID([1]sbb_raw_data!$A123,7,4),"-",MID([1]sbb_raw_data!$A123,4,2),"-",LEFT([1]sbb_raw_data!$A123,2),"T",RIGHT([1]sbb_raw_data!$A123,15),"Z"),"")</f>
        <v/>
      </c>
      <c r="G124" s="3" t="str">
        <f>IF(B124&lt;&gt;"",[1]sbb_raw_data!$I123,"")</f>
        <v/>
      </c>
      <c r="H124" s="9" t="str">
        <f>IF(B124&lt;&gt;"",[1]sbb_raw_data!$J123,"")</f>
        <v/>
      </c>
      <c r="I124" s="3" t="str">
        <f>IF(B124&lt;&gt;"",[1]sbb_raw_data!$H123,"")</f>
        <v/>
      </c>
      <c r="J124" s="3" t="str">
        <f>IF(B124&lt;&gt;"",IF([1]sbb_raw_data!$C123="EDE","XETA","Please fill in Segment MIC manually."),"")</f>
        <v/>
      </c>
      <c r="K124" s="12" t="str">
        <f t="shared" si="6"/>
        <v/>
      </c>
      <c r="L124" s="12" t="str">
        <f t="shared" si="7"/>
        <v/>
      </c>
      <c r="N124" s="3">
        <f>IF(B124&lt;&gt;"","",[1]sbb_raw_data!$N123)</f>
        <v>0</v>
      </c>
      <c r="O124" s="3">
        <f>[1]sbb_raw_data!$M123</f>
        <v>0</v>
      </c>
      <c r="P124" s="3">
        <f>[1]sbb_raw_data!$N123</f>
        <v>0</v>
      </c>
      <c r="Q124">
        <f t="shared" si="8"/>
        <v>0</v>
      </c>
    </row>
    <row r="125" spans="1:17" hidden="1" x14ac:dyDescent="0.25">
      <c r="A125" s="5"/>
      <c r="B125" s="20" t="str">
        <f>IF([1]sbb_raw_data!$L124&lt;&gt;"",MID([1]sbb_raw_data!$L124,4,19),"")</f>
        <v/>
      </c>
      <c r="C125" s="12" t="str">
        <f>IF(AND(B125&lt;&gt;"",[1]sbb_raw_data!$O124=""),VLOOKUP(VLOOKUP(P125,N$3:O$1000,2,FALSE),[2]XetraUserIDs!$A$2:$B$12,2,FALSE),"")</f>
        <v/>
      </c>
      <c r="D125" s="12" t="str">
        <f t="shared" si="5"/>
        <v/>
      </c>
      <c r="E125" s="12" t="str">
        <f t="shared" si="5"/>
        <v/>
      </c>
      <c r="F125" s="17" t="str">
        <f>IF(B125&lt;&gt;"",CONCATENATE(MID([1]sbb_raw_data!$A124,7,4),"-",MID([1]sbb_raw_data!$A124,4,2),"-",LEFT([1]sbb_raw_data!$A124,2),"T",RIGHT([1]sbb_raw_data!$A124,15),"Z"),"")</f>
        <v/>
      </c>
      <c r="G125" s="3" t="str">
        <f>IF(B125&lt;&gt;"",[1]sbb_raw_data!$I124,"")</f>
        <v/>
      </c>
      <c r="H125" s="9" t="str">
        <f>IF(B125&lt;&gt;"",[1]sbb_raw_data!$J124,"")</f>
        <v/>
      </c>
      <c r="I125" s="3" t="str">
        <f>IF(B125&lt;&gt;"",[1]sbb_raw_data!$H124,"")</f>
        <v/>
      </c>
      <c r="J125" s="3" t="str">
        <f>IF(B125&lt;&gt;"",IF([1]sbb_raw_data!$C124="EDE","XETA","Please fill in Segment MIC manually."),"")</f>
        <v/>
      </c>
      <c r="K125" s="12" t="str">
        <f t="shared" si="6"/>
        <v/>
      </c>
      <c r="L125" s="12" t="str">
        <f t="shared" si="7"/>
        <v/>
      </c>
      <c r="N125" s="3">
        <f>IF(B125&lt;&gt;"","",[1]sbb_raw_data!$N124)</f>
        <v>0</v>
      </c>
      <c r="O125" s="3">
        <f>[1]sbb_raw_data!$M124</f>
        <v>0</v>
      </c>
      <c r="P125" s="3">
        <f>[1]sbb_raw_data!$N124</f>
        <v>0</v>
      </c>
      <c r="Q125">
        <f t="shared" si="8"/>
        <v>0</v>
      </c>
    </row>
    <row r="126" spans="1:17" hidden="1" x14ac:dyDescent="0.25">
      <c r="A126" s="5"/>
      <c r="B126" s="20" t="str">
        <f>IF([1]sbb_raw_data!$L125&lt;&gt;"",MID([1]sbb_raw_data!$L125,4,19),"")</f>
        <v/>
      </c>
      <c r="C126" s="12" t="str">
        <f>IF(AND(B126&lt;&gt;"",[1]sbb_raw_data!$O125=""),VLOOKUP(VLOOKUP(P126,N$3:O$1000,2,FALSE),[2]XetraUserIDs!$A$2:$B$12,2,FALSE),"")</f>
        <v/>
      </c>
      <c r="D126" s="12" t="str">
        <f t="shared" si="5"/>
        <v/>
      </c>
      <c r="E126" s="12" t="str">
        <f t="shared" si="5"/>
        <v/>
      </c>
      <c r="F126" s="17" t="str">
        <f>IF(B126&lt;&gt;"",CONCATENATE(MID([1]sbb_raw_data!$A125,7,4),"-",MID([1]sbb_raw_data!$A125,4,2),"-",LEFT([1]sbb_raw_data!$A125,2),"T",RIGHT([1]sbb_raw_data!$A125,15),"Z"),"")</f>
        <v/>
      </c>
      <c r="G126" s="3" t="str">
        <f>IF(B126&lt;&gt;"",[1]sbb_raw_data!$I125,"")</f>
        <v/>
      </c>
      <c r="H126" s="9" t="str">
        <f>IF(B126&lt;&gt;"",[1]sbb_raw_data!$J125,"")</f>
        <v/>
      </c>
      <c r="I126" s="3" t="str">
        <f>IF(B126&lt;&gt;"",[1]sbb_raw_data!$H125,"")</f>
        <v/>
      </c>
      <c r="J126" s="3" t="str">
        <f>IF(B126&lt;&gt;"",IF([1]sbb_raw_data!$C125="EDE","XETA","Please fill in Segment MIC manually."),"")</f>
        <v/>
      </c>
      <c r="K126" s="12" t="str">
        <f t="shared" si="6"/>
        <v/>
      </c>
      <c r="L126" s="12" t="str">
        <f t="shared" si="7"/>
        <v/>
      </c>
      <c r="N126" s="3">
        <f>IF(B126&lt;&gt;"","",[1]sbb_raw_data!$N125)</f>
        <v>0</v>
      </c>
      <c r="O126" s="3">
        <f>[1]sbb_raw_data!$M125</f>
        <v>0</v>
      </c>
      <c r="P126" s="3">
        <f>[1]sbb_raw_data!$N125</f>
        <v>0</v>
      </c>
      <c r="Q126">
        <f t="shared" si="8"/>
        <v>0</v>
      </c>
    </row>
    <row r="127" spans="1:17" hidden="1" x14ac:dyDescent="0.25">
      <c r="A127" s="5"/>
      <c r="B127" s="20" t="str">
        <f>IF([1]sbb_raw_data!$L126&lt;&gt;"",MID([1]sbb_raw_data!$L126,4,19),"")</f>
        <v/>
      </c>
      <c r="C127" s="12" t="str">
        <f>IF(AND(B127&lt;&gt;"",[1]sbb_raw_data!$O126=""),VLOOKUP(VLOOKUP(P127,N$3:O$1000,2,FALSE),[2]XetraUserIDs!$A$2:$B$12,2,FALSE),"")</f>
        <v/>
      </c>
      <c r="D127" s="12" t="str">
        <f t="shared" si="5"/>
        <v/>
      </c>
      <c r="E127" s="12" t="str">
        <f t="shared" si="5"/>
        <v/>
      </c>
      <c r="F127" s="17" t="str">
        <f>IF(B127&lt;&gt;"",CONCATENATE(MID([1]sbb_raw_data!$A126,7,4),"-",MID([1]sbb_raw_data!$A126,4,2),"-",LEFT([1]sbb_raw_data!$A126,2),"T",RIGHT([1]sbb_raw_data!$A126,15),"Z"),"")</f>
        <v/>
      </c>
      <c r="G127" s="3" t="str">
        <f>IF(B127&lt;&gt;"",[1]sbb_raw_data!$I126,"")</f>
        <v/>
      </c>
      <c r="H127" s="9" t="str">
        <f>IF(B127&lt;&gt;"",[1]sbb_raw_data!$J126,"")</f>
        <v/>
      </c>
      <c r="I127" s="3" t="str">
        <f>IF(B127&lt;&gt;"",[1]sbb_raw_data!$H126,"")</f>
        <v/>
      </c>
      <c r="J127" s="3" t="str">
        <f>IF(B127&lt;&gt;"",IF([1]sbb_raw_data!$C126="EDE","XETA","Please fill in Segment MIC manually."),"")</f>
        <v/>
      </c>
      <c r="K127" s="12" t="str">
        <f t="shared" si="6"/>
        <v/>
      </c>
      <c r="L127" s="12" t="str">
        <f t="shared" si="7"/>
        <v/>
      </c>
      <c r="N127" s="3">
        <f>IF(B127&lt;&gt;"","",[1]sbb_raw_data!$N126)</f>
        <v>0</v>
      </c>
      <c r="O127" s="3">
        <f>[1]sbb_raw_data!$M126</f>
        <v>0</v>
      </c>
      <c r="P127" s="3">
        <f>[1]sbb_raw_data!$N126</f>
        <v>0</v>
      </c>
      <c r="Q127">
        <f t="shared" si="8"/>
        <v>0</v>
      </c>
    </row>
    <row r="128" spans="1:17" hidden="1" x14ac:dyDescent="0.25">
      <c r="A128" s="5"/>
      <c r="B128" s="20" t="str">
        <f>IF([1]sbb_raw_data!$L127&lt;&gt;"",MID([1]sbb_raw_data!$L127,4,19),"")</f>
        <v/>
      </c>
      <c r="C128" s="12" t="str">
        <f>IF(AND(B128&lt;&gt;"",[1]sbb_raw_data!$O127=""),VLOOKUP(VLOOKUP(P128,N$3:O$1000,2,FALSE),[2]XetraUserIDs!$A$2:$B$12,2,FALSE),"")</f>
        <v/>
      </c>
      <c r="D128" s="12" t="str">
        <f t="shared" si="5"/>
        <v/>
      </c>
      <c r="E128" s="12" t="str">
        <f t="shared" si="5"/>
        <v/>
      </c>
      <c r="F128" s="17" t="str">
        <f>IF(B128&lt;&gt;"",CONCATENATE(MID([1]sbb_raw_data!$A127,7,4),"-",MID([1]sbb_raw_data!$A127,4,2),"-",LEFT([1]sbb_raw_data!$A127,2),"T",RIGHT([1]sbb_raw_data!$A127,15),"Z"),"")</f>
        <v/>
      </c>
      <c r="G128" s="3" t="str">
        <f>IF(B128&lt;&gt;"",[1]sbb_raw_data!$I127,"")</f>
        <v/>
      </c>
      <c r="H128" s="9" t="str">
        <f>IF(B128&lt;&gt;"",[1]sbb_raw_data!$J127,"")</f>
        <v/>
      </c>
      <c r="I128" s="3" t="str">
        <f>IF(B128&lt;&gt;"",[1]sbb_raw_data!$H127,"")</f>
        <v/>
      </c>
      <c r="J128" s="3" t="str">
        <f>IF(B128&lt;&gt;"",IF([1]sbb_raw_data!$C127="EDE","XETA","Please fill in Segment MIC manually."),"")</f>
        <v/>
      </c>
      <c r="K128" s="12" t="str">
        <f t="shared" si="6"/>
        <v/>
      </c>
      <c r="L128" s="12" t="str">
        <f t="shared" si="7"/>
        <v/>
      </c>
      <c r="N128" s="3">
        <f>IF(B128&lt;&gt;"","",[1]sbb_raw_data!$N127)</f>
        <v>0</v>
      </c>
      <c r="O128" s="3">
        <f>[1]sbb_raw_data!$M127</f>
        <v>0</v>
      </c>
      <c r="P128" s="3">
        <f>[1]sbb_raw_data!$N127</f>
        <v>0</v>
      </c>
      <c r="Q128">
        <f t="shared" si="8"/>
        <v>0</v>
      </c>
    </row>
    <row r="129" spans="1:17" hidden="1" x14ac:dyDescent="0.25">
      <c r="A129" s="5"/>
      <c r="B129" s="20" t="str">
        <f>IF([1]sbb_raw_data!$L128&lt;&gt;"",MID([1]sbb_raw_data!$L128,4,19),"")</f>
        <v/>
      </c>
      <c r="C129" s="12" t="str">
        <f>IF(AND(B129&lt;&gt;"",[1]sbb_raw_data!$O128=""),VLOOKUP(VLOOKUP(P129,N$3:O$1000,2,FALSE),[2]XetraUserIDs!$A$2:$B$12,2,FALSE),"")</f>
        <v/>
      </c>
      <c r="D129" s="12" t="str">
        <f t="shared" si="5"/>
        <v/>
      </c>
      <c r="E129" s="12" t="str">
        <f t="shared" si="5"/>
        <v/>
      </c>
      <c r="F129" s="17" t="str">
        <f>IF(B129&lt;&gt;"",CONCATENATE(MID([1]sbb_raw_data!$A128,7,4),"-",MID([1]sbb_raw_data!$A128,4,2),"-",LEFT([1]sbb_raw_data!$A128,2),"T",RIGHT([1]sbb_raw_data!$A128,15),"Z"),"")</f>
        <v/>
      </c>
      <c r="G129" s="3" t="str">
        <f>IF(B129&lt;&gt;"",[1]sbb_raw_data!$I128,"")</f>
        <v/>
      </c>
      <c r="H129" s="9" t="str">
        <f>IF(B129&lt;&gt;"",[1]sbb_raw_data!$J128,"")</f>
        <v/>
      </c>
      <c r="I129" s="3" t="str">
        <f>IF(B129&lt;&gt;"",[1]sbb_raw_data!$H128,"")</f>
        <v/>
      </c>
      <c r="J129" s="3" t="str">
        <f>IF(B129&lt;&gt;"",IF([1]sbb_raw_data!$C128="EDE","XETA","Please fill in Segment MIC manually."),"")</f>
        <v/>
      </c>
      <c r="K129" s="12" t="str">
        <f t="shared" si="6"/>
        <v/>
      </c>
      <c r="L129" s="12" t="str">
        <f t="shared" si="7"/>
        <v/>
      </c>
      <c r="N129" s="3">
        <f>IF(B129&lt;&gt;"","",[1]sbb_raw_data!$N128)</f>
        <v>0</v>
      </c>
      <c r="O129" s="3">
        <f>[1]sbb_raw_data!$M128</f>
        <v>0</v>
      </c>
      <c r="P129" s="3">
        <f>[1]sbb_raw_data!$N128</f>
        <v>0</v>
      </c>
      <c r="Q129">
        <f t="shared" si="8"/>
        <v>0</v>
      </c>
    </row>
    <row r="130" spans="1:17" hidden="1" x14ac:dyDescent="0.25">
      <c r="A130" s="5"/>
      <c r="B130" s="20" t="str">
        <f>IF([1]sbb_raw_data!$L129&lt;&gt;"",MID([1]sbb_raw_data!$L129,4,19),"")</f>
        <v/>
      </c>
      <c r="C130" s="12" t="str">
        <f>IF(AND(B130&lt;&gt;"",[1]sbb_raw_data!$O129=""),VLOOKUP(VLOOKUP(P130,N$3:O$1000,2,FALSE),[2]XetraUserIDs!$A$2:$B$12,2,FALSE),"")</f>
        <v/>
      </c>
      <c r="D130" s="12" t="str">
        <f t="shared" si="5"/>
        <v/>
      </c>
      <c r="E130" s="12" t="str">
        <f t="shared" si="5"/>
        <v/>
      </c>
      <c r="F130" s="17" t="str">
        <f>IF(B130&lt;&gt;"",CONCATENATE(MID([1]sbb_raw_data!$A129,7,4),"-",MID([1]sbb_raw_data!$A129,4,2),"-",LEFT([1]sbb_raw_data!$A129,2),"T",RIGHT([1]sbb_raw_data!$A129,15),"Z"),"")</f>
        <v/>
      </c>
      <c r="G130" s="3" t="str">
        <f>IF(B130&lt;&gt;"",[1]sbb_raw_data!$I129,"")</f>
        <v/>
      </c>
      <c r="H130" s="9" t="str">
        <f>IF(B130&lt;&gt;"",[1]sbb_raw_data!$J129,"")</f>
        <v/>
      </c>
      <c r="I130" s="3" t="str">
        <f>IF(B130&lt;&gt;"",[1]sbb_raw_data!$H129,"")</f>
        <v/>
      </c>
      <c r="J130" s="3" t="str">
        <f>IF(B130&lt;&gt;"",IF([1]sbb_raw_data!$C129="EDE","XETA","Please fill in Segment MIC manually."),"")</f>
        <v/>
      </c>
      <c r="K130" s="12" t="str">
        <f t="shared" si="6"/>
        <v/>
      </c>
      <c r="L130" s="12" t="str">
        <f t="shared" si="7"/>
        <v/>
      </c>
      <c r="N130" s="3">
        <f>IF(B130&lt;&gt;"","",[1]sbb_raw_data!$N129)</f>
        <v>0</v>
      </c>
      <c r="O130" s="3">
        <f>[1]sbb_raw_data!$M129</f>
        <v>0</v>
      </c>
      <c r="P130" s="3">
        <f>[1]sbb_raw_data!$N129</f>
        <v>0</v>
      </c>
      <c r="Q130">
        <f t="shared" si="8"/>
        <v>0</v>
      </c>
    </row>
    <row r="131" spans="1:17" hidden="1" x14ac:dyDescent="0.25">
      <c r="A131" s="5"/>
      <c r="B131" s="20" t="str">
        <f>IF([1]sbb_raw_data!$L130&lt;&gt;"",MID([1]sbb_raw_data!$L130,4,19),"")</f>
        <v/>
      </c>
      <c r="C131" s="12" t="str">
        <f>IF(AND(B131&lt;&gt;"",[1]sbb_raw_data!$O130=""),VLOOKUP(VLOOKUP(P131,N$3:O$1000,2,FALSE),[2]XetraUserIDs!$A$2:$B$12,2,FALSE),"")</f>
        <v/>
      </c>
      <c r="D131" s="12" t="str">
        <f t="shared" si="5"/>
        <v/>
      </c>
      <c r="E131" s="12" t="str">
        <f t="shared" si="5"/>
        <v/>
      </c>
      <c r="F131" s="17" t="str">
        <f>IF(B131&lt;&gt;"",CONCATENATE(MID([1]sbb_raw_data!$A130,7,4),"-",MID([1]sbb_raw_data!$A130,4,2),"-",LEFT([1]sbb_raw_data!$A130,2),"T",RIGHT([1]sbb_raw_data!$A130,15),"Z"),"")</f>
        <v/>
      </c>
      <c r="G131" s="3" t="str">
        <f>IF(B131&lt;&gt;"",[1]sbb_raw_data!$I130,"")</f>
        <v/>
      </c>
      <c r="H131" s="9" t="str">
        <f>IF(B131&lt;&gt;"",[1]sbb_raw_data!$J130,"")</f>
        <v/>
      </c>
      <c r="I131" s="3" t="str">
        <f>IF(B131&lt;&gt;"",[1]sbb_raw_data!$H130,"")</f>
        <v/>
      </c>
      <c r="J131" s="3" t="str">
        <f>IF(B131&lt;&gt;"",IF([1]sbb_raw_data!$C130="EDE","XETA","Please fill in Segment MIC manually."),"")</f>
        <v/>
      </c>
      <c r="K131" s="12" t="str">
        <f t="shared" si="6"/>
        <v/>
      </c>
      <c r="L131" s="12" t="str">
        <f t="shared" si="7"/>
        <v/>
      </c>
      <c r="N131" s="3">
        <f>IF(B131&lt;&gt;"","",[1]sbb_raw_data!$N130)</f>
        <v>0</v>
      </c>
      <c r="O131" s="3">
        <f>[1]sbb_raw_data!$M130</f>
        <v>0</v>
      </c>
      <c r="P131" s="3">
        <f>[1]sbb_raw_data!$N130</f>
        <v>0</v>
      </c>
      <c r="Q131">
        <f t="shared" si="8"/>
        <v>0</v>
      </c>
    </row>
    <row r="132" spans="1:17" hidden="1" x14ac:dyDescent="0.25">
      <c r="A132" s="5"/>
      <c r="B132" s="20" t="str">
        <f>IF([1]sbb_raw_data!$L131&lt;&gt;"",MID([1]sbb_raw_data!$L131,4,19),"")</f>
        <v/>
      </c>
      <c r="C132" s="12" t="str">
        <f>IF(AND(B132&lt;&gt;"",[1]sbb_raw_data!$O131=""),VLOOKUP(VLOOKUP(P132,N$3:O$1000,2,FALSE),[2]XetraUserIDs!$A$2:$B$12,2,FALSE),"")</f>
        <v/>
      </c>
      <c r="D132" s="12" t="str">
        <f t="shared" si="5"/>
        <v/>
      </c>
      <c r="E132" s="12" t="str">
        <f t="shared" si="5"/>
        <v/>
      </c>
      <c r="F132" s="17" t="str">
        <f>IF(B132&lt;&gt;"",CONCATENATE(MID([1]sbb_raw_data!$A131,7,4),"-",MID([1]sbb_raw_data!$A131,4,2),"-",LEFT([1]sbb_raw_data!$A131,2),"T",RIGHT([1]sbb_raw_data!$A131,15),"Z"),"")</f>
        <v/>
      </c>
      <c r="G132" s="3" t="str">
        <f>IF(B132&lt;&gt;"",[1]sbb_raw_data!$I131,"")</f>
        <v/>
      </c>
      <c r="H132" s="9" t="str">
        <f>IF(B132&lt;&gt;"",[1]sbb_raw_data!$J131,"")</f>
        <v/>
      </c>
      <c r="I132" s="3" t="str">
        <f>IF(B132&lt;&gt;"",[1]sbb_raw_data!$H131,"")</f>
        <v/>
      </c>
      <c r="J132" s="3" t="str">
        <f>IF(B132&lt;&gt;"",IF([1]sbb_raw_data!$C131="EDE","XETA","Please fill in Segment MIC manually."),"")</f>
        <v/>
      </c>
      <c r="K132" s="12" t="str">
        <f t="shared" si="6"/>
        <v/>
      </c>
      <c r="L132" s="12" t="str">
        <f t="shared" si="7"/>
        <v/>
      </c>
      <c r="N132" s="3">
        <f>IF(B132&lt;&gt;"","",[1]sbb_raw_data!$N131)</f>
        <v>0</v>
      </c>
      <c r="O132" s="3">
        <f>[1]sbb_raw_data!$M131</f>
        <v>0</v>
      </c>
      <c r="P132" s="3">
        <f>[1]sbb_raw_data!$N131</f>
        <v>0</v>
      </c>
      <c r="Q132">
        <f t="shared" si="8"/>
        <v>0</v>
      </c>
    </row>
    <row r="133" spans="1:17" hidden="1" x14ac:dyDescent="0.25">
      <c r="A133" s="5"/>
      <c r="B133" s="20" t="str">
        <f>IF([1]sbb_raw_data!$L132&lt;&gt;"",MID([1]sbb_raw_data!$L132,4,19),"")</f>
        <v/>
      </c>
      <c r="C133" s="12" t="str">
        <f>IF(AND(B133&lt;&gt;"",[1]sbb_raw_data!$O132=""),VLOOKUP(VLOOKUP(P133,N$3:O$1000,2,FALSE),[2]XetraUserIDs!$A$2:$B$12,2,FALSE),"")</f>
        <v/>
      </c>
      <c r="D133" s="12" t="str">
        <f t="shared" ref="D133:E147" si="9">IF(C133&lt;&gt;"",C133,"")</f>
        <v/>
      </c>
      <c r="E133" s="12" t="str">
        <f t="shared" si="9"/>
        <v/>
      </c>
      <c r="F133" s="17" t="str">
        <f>IF(B133&lt;&gt;"",CONCATENATE(MID([1]sbb_raw_data!$A132,7,4),"-",MID([1]sbb_raw_data!$A132,4,2),"-",LEFT([1]sbb_raw_data!$A132,2),"T",RIGHT([1]sbb_raw_data!$A132,15),"Z"),"")</f>
        <v/>
      </c>
      <c r="G133" s="3" t="str">
        <f>IF(B133&lt;&gt;"",[1]sbb_raw_data!$I132,"")</f>
        <v/>
      </c>
      <c r="H133" s="9" t="str">
        <f>IF(B133&lt;&gt;"",[1]sbb_raw_data!$J132,"")</f>
        <v/>
      </c>
      <c r="I133" s="3" t="str">
        <f>IF(B133&lt;&gt;"",[1]sbb_raw_data!$H132,"")</f>
        <v/>
      </c>
      <c r="J133" s="3" t="str">
        <f>IF(B133&lt;&gt;"",IF([1]sbb_raw_data!$C132="EDE","XETA","Please fill in Segment MIC manually."),"")</f>
        <v/>
      </c>
      <c r="K133" s="12" t="str">
        <f t="shared" ref="K133:K147" si="10">IF(B133&lt;&gt;"",C133,"")</f>
        <v/>
      </c>
      <c r="L133" s="12" t="str">
        <f t="shared" ref="L133:L147" si="11">IF(B133&lt;&gt;"",C133,"")</f>
        <v/>
      </c>
      <c r="N133" s="3">
        <f>IF(B133&lt;&gt;"","",[1]sbb_raw_data!$N132)</f>
        <v>0</v>
      </c>
      <c r="O133" s="3">
        <f>[1]sbb_raw_data!$M132</f>
        <v>0</v>
      </c>
      <c r="P133" s="3">
        <f>[1]sbb_raw_data!$N132</f>
        <v>0</v>
      </c>
      <c r="Q133">
        <f t="shared" si="8"/>
        <v>0</v>
      </c>
    </row>
    <row r="134" spans="1:17" hidden="1" x14ac:dyDescent="0.25">
      <c r="A134" s="5"/>
      <c r="B134" s="20" t="str">
        <f>IF([1]sbb_raw_data!$L133&lt;&gt;"",MID([1]sbb_raw_data!$L133,4,19),"")</f>
        <v/>
      </c>
      <c r="C134" s="12" t="str">
        <f>IF(AND(B134&lt;&gt;"",[1]sbb_raw_data!$O133=""),VLOOKUP(VLOOKUP(P134,N$3:O$1000,2,FALSE),[2]XetraUserIDs!$A$2:$B$12,2,FALSE),"")</f>
        <v/>
      </c>
      <c r="D134" s="12" t="str">
        <f t="shared" si="9"/>
        <v/>
      </c>
      <c r="E134" s="12" t="str">
        <f t="shared" si="9"/>
        <v/>
      </c>
      <c r="F134" s="17" t="str">
        <f>IF(B134&lt;&gt;"",CONCATENATE(MID([1]sbb_raw_data!$A133,7,4),"-",MID([1]sbb_raw_data!$A133,4,2),"-",LEFT([1]sbb_raw_data!$A133,2),"T",RIGHT([1]sbb_raw_data!$A133,15),"Z"),"")</f>
        <v/>
      </c>
      <c r="G134" s="3" t="str">
        <f>IF(B134&lt;&gt;"",[1]sbb_raw_data!$I133,"")</f>
        <v/>
      </c>
      <c r="H134" s="9" t="str">
        <f>IF(B134&lt;&gt;"",[1]sbb_raw_data!$J133,"")</f>
        <v/>
      </c>
      <c r="I134" s="3" t="str">
        <f>IF(B134&lt;&gt;"",[1]sbb_raw_data!$H133,"")</f>
        <v/>
      </c>
      <c r="J134" s="3" t="str">
        <f>IF(B134&lt;&gt;"",IF([1]sbb_raw_data!$C133="EDE","XETA","Please fill in Segment MIC manually."),"")</f>
        <v/>
      </c>
      <c r="K134" s="12" t="str">
        <f t="shared" si="10"/>
        <v/>
      </c>
      <c r="L134" s="12" t="str">
        <f t="shared" si="11"/>
        <v/>
      </c>
      <c r="N134" s="3">
        <f>IF(B134&lt;&gt;"","",[1]sbb_raw_data!$N133)</f>
        <v>0</v>
      </c>
      <c r="O134" s="3">
        <f>[1]sbb_raw_data!$M133</f>
        <v>0</v>
      </c>
      <c r="P134" s="3">
        <f>[1]sbb_raw_data!$N133</f>
        <v>0</v>
      </c>
      <c r="Q134">
        <f t="shared" si="8"/>
        <v>0</v>
      </c>
    </row>
    <row r="135" spans="1:17" hidden="1" x14ac:dyDescent="0.25">
      <c r="A135" s="5"/>
      <c r="B135" s="20" t="str">
        <f>IF([1]sbb_raw_data!$L134&lt;&gt;"",MID([1]sbb_raw_data!$L134,4,19),"")</f>
        <v/>
      </c>
      <c r="C135" s="12" t="str">
        <f>IF(AND(B135&lt;&gt;"",[1]sbb_raw_data!$O134=""),VLOOKUP(VLOOKUP(P135,N$3:O$1000,2,FALSE),[2]XetraUserIDs!$A$2:$B$12,2,FALSE),"")</f>
        <v/>
      </c>
      <c r="D135" s="12" t="str">
        <f t="shared" si="9"/>
        <v/>
      </c>
      <c r="E135" s="12" t="str">
        <f t="shared" si="9"/>
        <v/>
      </c>
      <c r="F135" s="17" t="str">
        <f>IF(B135&lt;&gt;"",CONCATENATE(MID([1]sbb_raw_data!$A134,7,4),"-",MID([1]sbb_raw_data!$A134,4,2),"-",LEFT([1]sbb_raw_data!$A134,2),"T",RIGHT([1]sbb_raw_data!$A134,15),"Z"),"")</f>
        <v/>
      </c>
      <c r="G135" s="3" t="str">
        <f>IF(B135&lt;&gt;"",[1]sbb_raw_data!$I134,"")</f>
        <v/>
      </c>
      <c r="H135" s="9" t="str">
        <f>IF(B135&lt;&gt;"",[1]sbb_raw_data!$J134,"")</f>
        <v/>
      </c>
      <c r="I135" s="3" t="str">
        <f>IF(B135&lt;&gt;"",[1]sbb_raw_data!$H134,"")</f>
        <v/>
      </c>
      <c r="J135" s="3" t="str">
        <f>IF(B135&lt;&gt;"",IF([1]sbb_raw_data!$C134="EDE","XETA","Please fill in Segment MIC manually."),"")</f>
        <v/>
      </c>
      <c r="K135" s="12" t="str">
        <f t="shared" si="10"/>
        <v/>
      </c>
      <c r="L135" s="12" t="str">
        <f t="shared" si="11"/>
        <v/>
      </c>
      <c r="N135" s="3">
        <f>IF(B135&lt;&gt;"","",[1]sbb_raw_data!$N134)</f>
        <v>0</v>
      </c>
      <c r="O135" s="3">
        <f>[1]sbb_raw_data!$M134</f>
        <v>0</v>
      </c>
      <c r="P135" s="3">
        <f>[1]sbb_raw_data!$N134</f>
        <v>0</v>
      </c>
      <c r="Q135">
        <f t="shared" si="8"/>
        <v>0</v>
      </c>
    </row>
    <row r="136" spans="1:17" hidden="1" x14ac:dyDescent="0.25">
      <c r="A136" s="5"/>
      <c r="B136" s="20" t="str">
        <f>IF([1]sbb_raw_data!$L135&lt;&gt;"",MID([1]sbb_raw_data!$L135,4,19),"")</f>
        <v/>
      </c>
      <c r="C136" s="12" t="str">
        <f>IF(AND(B136&lt;&gt;"",[1]sbb_raw_data!$O135=""),VLOOKUP(VLOOKUP(P136,N$3:O$1000,2,FALSE),[2]XetraUserIDs!$A$2:$B$12,2,FALSE),"")</f>
        <v/>
      </c>
      <c r="D136" s="12" t="str">
        <f t="shared" si="9"/>
        <v/>
      </c>
      <c r="E136" s="12" t="str">
        <f t="shared" si="9"/>
        <v/>
      </c>
      <c r="F136" s="17" t="str">
        <f>IF(B136&lt;&gt;"",CONCATENATE(MID([1]sbb_raw_data!$A135,7,4),"-",MID([1]sbb_raw_data!$A135,4,2),"-",LEFT([1]sbb_raw_data!$A135,2),"T",RIGHT([1]sbb_raw_data!$A135,15),"Z"),"")</f>
        <v/>
      </c>
      <c r="G136" s="3" t="str">
        <f>IF(B136&lt;&gt;"",[1]sbb_raw_data!$I135,"")</f>
        <v/>
      </c>
      <c r="H136" s="9" t="str">
        <f>IF(B136&lt;&gt;"",[1]sbb_raw_data!$J135,"")</f>
        <v/>
      </c>
      <c r="I136" s="3" t="str">
        <f>IF(B136&lt;&gt;"",[1]sbb_raw_data!$H135,"")</f>
        <v/>
      </c>
      <c r="J136" s="3" t="str">
        <f>IF(B136&lt;&gt;"",IF([1]sbb_raw_data!$C135="EDE","XETA","Please fill in Segment MIC manually."),"")</f>
        <v/>
      </c>
      <c r="K136" s="12" t="str">
        <f t="shared" si="10"/>
        <v/>
      </c>
      <c r="L136" s="12" t="str">
        <f t="shared" si="11"/>
        <v/>
      </c>
      <c r="N136" s="3">
        <f>IF(B136&lt;&gt;"","",[1]sbb_raw_data!$N135)</f>
        <v>0</v>
      </c>
      <c r="O136" s="3">
        <f>[1]sbb_raw_data!$M135</f>
        <v>0</v>
      </c>
      <c r="P136" s="3">
        <f>[1]sbb_raw_data!$N135</f>
        <v>0</v>
      </c>
      <c r="Q136">
        <f t="shared" si="8"/>
        <v>0</v>
      </c>
    </row>
    <row r="137" spans="1:17" hidden="1" x14ac:dyDescent="0.25">
      <c r="A137" s="5"/>
      <c r="B137" s="20" t="str">
        <f>IF([1]sbb_raw_data!$L136&lt;&gt;"",MID([1]sbb_raw_data!$L136,4,19),"")</f>
        <v/>
      </c>
      <c r="C137" s="12" t="str">
        <f>IF(AND(B137&lt;&gt;"",[1]sbb_raw_data!$O136=""),VLOOKUP(VLOOKUP(P137,N$3:O$1000,2,FALSE),[2]XetraUserIDs!$A$2:$B$12,2,FALSE),"")</f>
        <v/>
      </c>
      <c r="D137" s="12" t="str">
        <f t="shared" si="9"/>
        <v/>
      </c>
      <c r="E137" s="12" t="str">
        <f t="shared" si="9"/>
        <v/>
      </c>
      <c r="F137" s="17" t="str">
        <f>IF(B137&lt;&gt;"",CONCATENATE(MID([1]sbb_raw_data!$A136,7,4),"-",MID([1]sbb_raw_data!$A136,4,2),"-",LEFT([1]sbb_raw_data!$A136,2),"T",RIGHT([1]sbb_raw_data!$A136,15),"Z"),"")</f>
        <v/>
      </c>
      <c r="G137" s="3" t="str">
        <f>IF(B137&lt;&gt;"",[1]sbb_raw_data!$I136,"")</f>
        <v/>
      </c>
      <c r="H137" s="9" t="str">
        <f>IF(B137&lt;&gt;"",[1]sbb_raw_data!$J136,"")</f>
        <v/>
      </c>
      <c r="I137" s="3" t="str">
        <f>IF(B137&lt;&gt;"",[1]sbb_raw_data!$H136,"")</f>
        <v/>
      </c>
      <c r="J137" s="3" t="str">
        <f>IF(B137&lt;&gt;"",IF([1]sbb_raw_data!$C136="EDE","XETA","Please fill in Segment MIC manually."),"")</f>
        <v/>
      </c>
      <c r="K137" s="12" t="str">
        <f t="shared" si="10"/>
        <v/>
      </c>
      <c r="L137" s="12" t="str">
        <f t="shared" si="11"/>
        <v/>
      </c>
      <c r="N137" s="3">
        <f>IF(B137&lt;&gt;"","",[1]sbb_raw_data!$N136)</f>
        <v>0</v>
      </c>
      <c r="O137" s="3">
        <f>[1]sbb_raw_data!$M136</f>
        <v>0</v>
      </c>
      <c r="P137" s="3">
        <f>[1]sbb_raw_data!$N136</f>
        <v>0</v>
      </c>
      <c r="Q137">
        <f t="shared" si="8"/>
        <v>0</v>
      </c>
    </row>
    <row r="138" spans="1:17" hidden="1" x14ac:dyDescent="0.25">
      <c r="A138" s="5"/>
      <c r="B138" s="20" t="str">
        <f>IF([1]sbb_raw_data!$L137&lt;&gt;"",MID([1]sbb_raw_data!$L137,4,19),"")</f>
        <v/>
      </c>
      <c r="C138" s="12" t="str">
        <f>IF(AND(B138&lt;&gt;"",[1]sbb_raw_data!$O137=""),VLOOKUP(VLOOKUP(P138,N$3:O$1000,2,FALSE),[2]XetraUserIDs!$A$2:$B$12,2,FALSE),"")</f>
        <v/>
      </c>
      <c r="D138" s="12" t="str">
        <f t="shared" si="9"/>
        <v/>
      </c>
      <c r="E138" s="12" t="str">
        <f t="shared" si="9"/>
        <v/>
      </c>
      <c r="F138" s="17" t="str">
        <f>IF(B138&lt;&gt;"",CONCATENATE(MID([1]sbb_raw_data!$A137,7,4),"-",MID([1]sbb_raw_data!$A137,4,2),"-",LEFT([1]sbb_raw_data!$A137,2),"T",RIGHT([1]sbb_raw_data!$A137,15),"Z"),"")</f>
        <v/>
      </c>
      <c r="G138" s="3" t="str">
        <f>IF(B138&lt;&gt;"",[1]sbb_raw_data!$I137,"")</f>
        <v/>
      </c>
      <c r="H138" s="9" t="str">
        <f>IF(B138&lt;&gt;"",[1]sbb_raw_data!$J137,"")</f>
        <v/>
      </c>
      <c r="I138" s="3" t="str">
        <f>IF(B138&lt;&gt;"",[1]sbb_raw_data!$H137,"")</f>
        <v/>
      </c>
      <c r="J138" s="3" t="str">
        <f>IF(B138&lt;&gt;"",IF([1]sbb_raw_data!$C137="EDE","XETA","Please fill in Segment MIC manually."),"")</f>
        <v/>
      </c>
      <c r="K138" s="12" t="str">
        <f t="shared" si="10"/>
        <v/>
      </c>
      <c r="L138" s="12" t="str">
        <f t="shared" si="11"/>
        <v/>
      </c>
      <c r="N138" s="3">
        <f>IF(B138&lt;&gt;"","",[1]sbb_raw_data!$N137)</f>
        <v>0</v>
      </c>
      <c r="O138" s="3">
        <f>[1]sbb_raw_data!$M137</f>
        <v>0</v>
      </c>
      <c r="P138" s="3">
        <f>[1]sbb_raw_data!$N137</f>
        <v>0</v>
      </c>
      <c r="Q138">
        <f t="shared" si="8"/>
        <v>0</v>
      </c>
    </row>
    <row r="139" spans="1:17" hidden="1" x14ac:dyDescent="0.25">
      <c r="A139" s="5"/>
      <c r="B139" s="20" t="str">
        <f>IF([1]sbb_raw_data!$L138&lt;&gt;"",MID([1]sbb_raw_data!$L138,4,19),"")</f>
        <v/>
      </c>
      <c r="C139" s="12" t="str">
        <f>IF(AND(B139&lt;&gt;"",[1]sbb_raw_data!$O138=""),VLOOKUP(VLOOKUP(P139,N$3:O$1000,2,FALSE),[2]XetraUserIDs!$A$2:$B$12,2,FALSE),"")</f>
        <v/>
      </c>
      <c r="D139" s="12" t="str">
        <f t="shared" si="9"/>
        <v/>
      </c>
      <c r="E139" s="12" t="str">
        <f t="shared" si="9"/>
        <v/>
      </c>
      <c r="F139" s="17" t="str">
        <f>IF(B139&lt;&gt;"",CONCATENATE(MID([1]sbb_raw_data!$A138,7,4),"-",MID([1]sbb_raw_data!$A138,4,2),"-",LEFT([1]sbb_raw_data!$A138,2),"T",RIGHT([1]sbb_raw_data!$A138,15),"Z"),"")</f>
        <v/>
      </c>
      <c r="G139" s="3" t="str">
        <f>IF(B139&lt;&gt;"",[1]sbb_raw_data!$I138,"")</f>
        <v/>
      </c>
      <c r="H139" s="9" t="str">
        <f>IF(B139&lt;&gt;"",[1]sbb_raw_data!$J138,"")</f>
        <v/>
      </c>
      <c r="I139" s="3" t="str">
        <f>IF(B139&lt;&gt;"",[1]sbb_raw_data!$H138,"")</f>
        <v/>
      </c>
      <c r="J139" s="3" t="str">
        <f>IF(B139&lt;&gt;"",IF([1]sbb_raw_data!$C138="EDE","XETA","Please fill in Segment MIC manually."),"")</f>
        <v/>
      </c>
      <c r="K139" s="12" t="str">
        <f t="shared" si="10"/>
        <v/>
      </c>
      <c r="L139" s="12" t="str">
        <f t="shared" si="11"/>
        <v/>
      </c>
      <c r="N139" s="3">
        <f>IF(B139&lt;&gt;"","",[1]sbb_raw_data!$N138)</f>
        <v>0</v>
      </c>
      <c r="O139" s="3">
        <f>[1]sbb_raw_data!$M138</f>
        <v>0</v>
      </c>
      <c r="P139" s="3">
        <f>[1]sbb_raw_data!$N138</f>
        <v>0</v>
      </c>
      <c r="Q139">
        <f t="shared" si="8"/>
        <v>0</v>
      </c>
    </row>
    <row r="140" spans="1:17" hidden="1" x14ac:dyDescent="0.25">
      <c r="A140" s="5"/>
      <c r="B140" s="20" t="str">
        <f>IF([1]sbb_raw_data!$L139&lt;&gt;"",MID([1]sbb_raw_data!$L139,4,19),"")</f>
        <v/>
      </c>
      <c r="C140" s="12" t="str">
        <f>IF(AND(B140&lt;&gt;"",[1]sbb_raw_data!$O139=""),VLOOKUP(VLOOKUP(P140,N$3:O$1000,2,FALSE),[2]XetraUserIDs!$A$2:$B$12,2,FALSE),"")</f>
        <v/>
      </c>
      <c r="D140" s="12" t="str">
        <f t="shared" si="9"/>
        <v/>
      </c>
      <c r="E140" s="12" t="str">
        <f t="shared" si="9"/>
        <v/>
      </c>
      <c r="F140" s="17" t="str">
        <f>IF(B140&lt;&gt;"",CONCATENATE(MID([1]sbb_raw_data!$A139,7,4),"-",MID([1]sbb_raw_data!$A139,4,2),"-",LEFT([1]sbb_raw_data!$A139,2),"T",RIGHT([1]sbb_raw_data!$A139,15),"Z"),"")</f>
        <v/>
      </c>
      <c r="G140" s="3" t="str">
        <f>IF(B140&lt;&gt;"",[1]sbb_raw_data!$I139,"")</f>
        <v/>
      </c>
      <c r="H140" s="9" t="str">
        <f>IF(B140&lt;&gt;"",[1]sbb_raw_data!$J139,"")</f>
        <v/>
      </c>
      <c r="I140" s="3" t="str">
        <f>IF(B140&lt;&gt;"",[1]sbb_raw_data!$H139,"")</f>
        <v/>
      </c>
      <c r="J140" s="3" t="str">
        <f>IF(B140&lt;&gt;"",IF([1]sbb_raw_data!$C139="EDE","XETA","Please fill in Segment MIC manually."),"")</f>
        <v/>
      </c>
      <c r="K140" s="12" t="str">
        <f t="shared" si="10"/>
        <v/>
      </c>
      <c r="L140" s="12" t="str">
        <f t="shared" si="11"/>
        <v/>
      </c>
      <c r="N140" s="3">
        <f>IF(B140&lt;&gt;"","",[1]sbb_raw_data!$N139)</f>
        <v>0</v>
      </c>
      <c r="O140" s="3">
        <f>[1]sbb_raw_data!$M139</f>
        <v>0</v>
      </c>
      <c r="P140" s="3">
        <f>[1]sbb_raw_data!$N139</f>
        <v>0</v>
      </c>
      <c r="Q140">
        <f t="shared" si="8"/>
        <v>0</v>
      </c>
    </row>
    <row r="141" spans="1:17" hidden="1" x14ac:dyDescent="0.25">
      <c r="A141" s="5"/>
      <c r="B141" s="20" t="str">
        <f>IF([1]sbb_raw_data!$L140&lt;&gt;"",MID([1]sbb_raw_data!$L140,4,19),"")</f>
        <v/>
      </c>
      <c r="C141" s="12" t="str">
        <f>IF(AND(B141&lt;&gt;"",[1]sbb_raw_data!$O140=""),VLOOKUP(VLOOKUP(P141,N$3:O$1000,2,FALSE),[2]XetraUserIDs!$A$2:$B$12,2,FALSE),"")</f>
        <v/>
      </c>
      <c r="D141" s="12" t="str">
        <f t="shared" si="9"/>
        <v/>
      </c>
      <c r="E141" s="12" t="str">
        <f t="shared" si="9"/>
        <v/>
      </c>
      <c r="F141" s="17" t="str">
        <f>IF(B141&lt;&gt;"",CONCATENATE(MID([1]sbb_raw_data!$A140,7,4),"-",MID([1]sbb_raw_data!$A140,4,2),"-",LEFT([1]sbb_raw_data!$A140,2),"T",RIGHT([1]sbb_raw_data!$A140,15),"Z"),"")</f>
        <v/>
      </c>
      <c r="G141" s="3" t="str">
        <f>IF(B141&lt;&gt;"",[1]sbb_raw_data!$I140,"")</f>
        <v/>
      </c>
      <c r="H141" s="9" t="str">
        <f>IF(B141&lt;&gt;"",[1]sbb_raw_data!$J140,"")</f>
        <v/>
      </c>
      <c r="I141" s="3" t="str">
        <f>IF(B141&lt;&gt;"",[1]sbb_raw_data!$H140,"")</f>
        <v/>
      </c>
      <c r="J141" s="3" t="str">
        <f>IF(B141&lt;&gt;"",IF([1]sbb_raw_data!$C140="EDE","XETA","Please fill in Segment MIC manually."),"")</f>
        <v/>
      </c>
      <c r="K141" s="12" t="str">
        <f t="shared" si="10"/>
        <v/>
      </c>
      <c r="L141" s="12" t="str">
        <f t="shared" si="11"/>
        <v/>
      </c>
      <c r="N141" s="3">
        <f>IF(B141&lt;&gt;"","",[1]sbb_raw_data!$N140)</f>
        <v>0</v>
      </c>
      <c r="O141" s="3">
        <f>[1]sbb_raw_data!$M140</f>
        <v>0</v>
      </c>
      <c r="P141" s="3">
        <f>[1]sbb_raw_data!$N140</f>
        <v>0</v>
      </c>
      <c r="Q141">
        <f t="shared" si="8"/>
        <v>0</v>
      </c>
    </row>
    <row r="142" spans="1:17" hidden="1" x14ac:dyDescent="0.25">
      <c r="A142" s="5"/>
      <c r="B142" s="20" t="str">
        <f>IF([1]sbb_raw_data!$L141&lt;&gt;"",MID([1]sbb_raw_data!$L141,4,19),"")</f>
        <v/>
      </c>
      <c r="C142" s="12" t="str">
        <f>IF(AND(B142&lt;&gt;"",[1]sbb_raw_data!$O141=""),VLOOKUP(VLOOKUP(P142,N$3:O$1000,2,FALSE),[2]XetraUserIDs!$A$2:$B$12,2,FALSE),"")</f>
        <v/>
      </c>
      <c r="D142" s="12" t="str">
        <f t="shared" si="9"/>
        <v/>
      </c>
      <c r="E142" s="12" t="str">
        <f t="shared" si="9"/>
        <v/>
      </c>
      <c r="F142" s="17" t="str">
        <f>IF(B142&lt;&gt;"",CONCATENATE(MID([1]sbb_raw_data!$A141,7,4),"-",MID([1]sbb_raw_data!$A141,4,2),"-",LEFT([1]sbb_raw_data!$A141,2),"T",RIGHT([1]sbb_raw_data!$A141,15),"Z"),"")</f>
        <v/>
      </c>
      <c r="G142" s="3" t="str">
        <f>IF(B142&lt;&gt;"",[1]sbb_raw_data!$I141,"")</f>
        <v/>
      </c>
      <c r="H142" s="9" t="str">
        <f>IF(B142&lt;&gt;"",[1]sbb_raw_data!$J141,"")</f>
        <v/>
      </c>
      <c r="I142" s="3" t="str">
        <f>IF(B142&lt;&gt;"",[1]sbb_raw_data!$H141,"")</f>
        <v/>
      </c>
      <c r="J142" s="3" t="str">
        <f>IF(B142&lt;&gt;"",IF([1]sbb_raw_data!$C141="EDE","XETA","Please fill in Segment MIC manually."),"")</f>
        <v/>
      </c>
      <c r="K142" s="12" t="str">
        <f t="shared" si="10"/>
        <v/>
      </c>
      <c r="L142" s="12" t="str">
        <f t="shared" si="11"/>
        <v/>
      </c>
      <c r="N142" s="3">
        <f>IF(B142&lt;&gt;"","",[1]sbb_raw_data!$N141)</f>
        <v>0</v>
      </c>
      <c r="O142" s="3">
        <f>[1]sbb_raw_data!$M141</f>
        <v>0</v>
      </c>
      <c r="P142" s="3">
        <f>[1]sbb_raw_data!$N141</f>
        <v>0</v>
      </c>
      <c r="Q142">
        <f t="shared" ref="Q142:Q205" si="12">IFERROR(G142*H142,0)</f>
        <v>0</v>
      </c>
    </row>
    <row r="143" spans="1:17" hidden="1" x14ac:dyDescent="0.25">
      <c r="A143" s="5"/>
      <c r="B143" s="20" t="str">
        <f>IF([1]sbb_raw_data!$L142&lt;&gt;"",MID([1]sbb_raw_data!$L142,4,19),"")</f>
        <v/>
      </c>
      <c r="C143" s="12" t="str">
        <f>IF(AND(B143&lt;&gt;"",[1]sbb_raw_data!$O142=""),VLOOKUP(VLOOKUP(P143,N$3:O$1000,2,FALSE),[2]XetraUserIDs!$A$2:$B$12,2,FALSE),"")</f>
        <v/>
      </c>
      <c r="D143" s="12" t="str">
        <f t="shared" si="9"/>
        <v/>
      </c>
      <c r="E143" s="12" t="str">
        <f t="shared" si="9"/>
        <v/>
      </c>
      <c r="F143" s="17" t="str">
        <f>IF(B143&lt;&gt;"",CONCATENATE(MID([1]sbb_raw_data!$A142,7,4),"-",MID([1]sbb_raw_data!$A142,4,2),"-",LEFT([1]sbb_raw_data!$A142,2),"T",RIGHT([1]sbb_raw_data!$A142,15),"Z"),"")</f>
        <v/>
      </c>
      <c r="G143" s="3" t="str">
        <f>IF(B143&lt;&gt;"",[1]sbb_raw_data!$I142,"")</f>
        <v/>
      </c>
      <c r="H143" s="9" t="str">
        <f>IF(B143&lt;&gt;"",[1]sbb_raw_data!$J142,"")</f>
        <v/>
      </c>
      <c r="I143" s="3" t="str">
        <f>IF(B143&lt;&gt;"",[1]sbb_raw_data!$H142,"")</f>
        <v/>
      </c>
      <c r="J143" s="3" t="str">
        <f>IF(B143&lt;&gt;"",IF([1]sbb_raw_data!$C142="EDE","XETA","Please fill in Segment MIC manually."),"")</f>
        <v/>
      </c>
      <c r="K143" s="12" t="str">
        <f t="shared" si="10"/>
        <v/>
      </c>
      <c r="L143" s="12" t="str">
        <f t="shared" si="11"/>
        <v/>
      </c>
      <c r="N143" s="3">
        <f>IF(B143&lt;&gt;"","",[1]sbb_raw_data!$N142)</f>
        <v>0</v>
      </c>
      <c r="O143" s="3">
        <f>[1]sbb_raw_data!$M142</f>
        <v>0</v>
      </c>
      <c r="P143" s="3">
        <f>[1]sbb_raw_data!$N142</f>
        <v>0</v>
      </c>
      <c r="Q143">
        <f t="shared" si="12"/>
        <v>0</v>
      </c>
    </row>
    <row r="144" spans="1:17" hidden="1" x14ac:dyDescent="0.25">
      <c r="A144" s="5"/>
      <c r="B144" s="20" t="str">
        <f>IF([1]sbb_raw_data!$L143&lt;&gt;"",MID([1]sbb_raw_data!$L143,4,19),"")</f>
        <v/>
      </c>
      <c r="C144" s="12" t="str">
        <f>IF(AND(B144&lt;&gt;"",[1]sbb_raw_data!$O143=""),VLOOKUP(VLOOKUP(P144,N$3:O$1000,2,FALSE),[2]XetraUserIDs!$A$2:$B$12,2,FALSE),"")</f>
        <v/>
      </c>
      <c r="D144" s="12" t="str">
        <f t="shared" si="9"/>
        <v/>
      </c>
      <c r="E144" s="12" t="str">
        <f t="shared" si="9"/>
        <v/>
      </c>
      <c r="F144" s="17" t="str">
        <f>IF(B144&lt;&gt;"",CONCATENATE(MID([1]sbb_raw_data!$A143,7,4),"-",MID([1]sbb_raw_data!$A143,4,2),"-",LEFT([1]sbb_raw_data!$A143,2),"T",RIGHT([1]sbb_raw_data!$A143,15),"Z"),"")</f>
        <v/>
      </c>
      <c r="G144" s="3" t="str">
        <f>IF(B144&lt;&gt;"",[1]sbb_raw_data!$I143,"")</f>
        <v/>
      </c>
      <c r="H144" s="9" t="str">
        <f>IF(B144&lt;&gt;"",[1]sbb_raw_data!$J143,"")</f>
        <v/>
      </c>
      <c r="I144" s="3" t="str">
        <f>IF(B144&lt;&gt;"",[1]sbb_raw_data!$H143,"")</f>
        <v/>
      </c>
      <c r="J144" s="3" t="str">
        <f>IF(B144&lt;&gt;"",IF([1]sbb_raw_data!$C143="EDE","XETA","Please fill in Segment MIC manually."),"")</f>
        <v/>
      </c>
      <c r="K144" s="12" t="str">
        <f t="shared" si="10"/>
        <v/>
      </c>
      <c r="L144" s="12" t="str">
        <f t="shared" si="11"/>
        <v/>
      </c>
      <c r="N144" s="3">
        <f>IF(B144&lt;&gt;"","",[1]sbb_raw_data!$N143)</f>
        <v>0</v>
      </c>
      <c r="O144" s="3">
        <f>[1]sbb_raw_data!$M143</f>
        <v>0</v>
      </c>
      <c r="P144" s="3">
        <f>[1]sbb_raw_data!$N143</f>
        <v>0</v>
      </c>
      <c r="Q144">
        <f t="shared" si="12"/>
        <v>0</v>
      </c>
    </row>
    <row r="145" spans="1:17" hidden="1" x14ac:dyDescent="0.25">
      <c r="A145" s="5"/>
      <c r="B145" s="20" t="str">
        <f>IF([1]sbb_raw_data!$L144&lt;&gt;"",MID([1]sbb_raw_data!$L144,4,19),"")</f>
        <v/>
      </c>
      <c r="C145" s="12" t="str">
        <f>IF(AND(B145&lt;&gt;"",[1]sbb_raw_data!$O144=""),VLOOKUP(VLOOKUP(P145,N$3:O$1000,2,FALSE),[2]XetraUserIDs!$A$2:$B$12,2,FALSE),"")</f>
        <v/>
      </c>
      <c r="D145" s="12" t="str">
        <f t="shared" si="9"/>
        <v/>
      </c>
      <c r="E145" s="12" t="str">
        <f t="shared" si="9"/>
        <v/>
      </c>
      <c r="F145" s="17" t="str">
        <f>IF(B145&lt;&gt;"",CONCATENATE(MID([1]sbb_raw_data!$A144,7,4),"-",MID([1]sbb_raw_data!$A144,4,2),"-",LEFT([1]sbb_raw_data!$A144,2),"T",RIGHT([1]sbb_raw_data!$A144,15),"Z"),"")</f>
        <v/>
      </c>
      <c r="G145" s="3" t="str">
        <f>IF(B145&lt;&gt;"",[1]sbb_raw_data!$I144,"")</f>
        <v/>
      </c>
      <c r="H145" s="9" t="str">
        <f>IF(B145&lt;&gt;"",[1]sbb_raw_data!$J144,"")</f>
        <v/>
      </c>
      <c r="I145" s="3" t="str">
        <f>IF(B145&lt;&gt;"",[1]sbb_raw_data!$H144,"")</f>
        <v/>
      </c>
      <c r="J145" s="3" t="str">
        <f>IF(B145&lt;&gt;"",IF([1]sbb_raw_data!$C144="EDE","XETA","Please fill in Segment MIC manually."),"")</f>
        <v/>
      </c>
      <c r="K145" s="12" t="str">
        <f t="shared" si="10"/>
        <v/>
      </c>
      <c r="L145" s="12" t="str">
        <f t="shared" si="11"/>
        <v/>
      </c>
      <c r="N145" s="3">
        <f>IF(B145&lt;&gt;"","",[1]sbb_raw_data!$N144)</f>
        <v>0</v>
      </c>
      <c r="O145" s="3">
        <f>[1]sbb_raw_data!$M144</f>
        <v>0</v>
      </c>
      <c r="P145" s="3">
        <f>[1]sbb_raw_data!$N144</f>
        <v>0</v>
      </c>
      <c r="Q145">
        <f t="shared" si="12"/>
        <v>0</v>
      </c>
    </row>
    <row r="146" spans="1:17" hidden="1" x14ac:dyDescent="0.25">
      <c r="A146" s="5"/>
      <c r="B146" s="20" t="str">
        <f>IF([1]sbb_raw_data!$L145&lt;&gt;"",MID([1]sbb_raw_data!$L145,4,19),"")</f>
        <v/>
      </c>
      <c r="C146" s="12" t="str">
        <f>IF(AND(B146&lt;&gt;"",[1]sbb_raw_data!$O145=""),VLOOKUP(VLOOKUP(P146,N$3:O$1000,2,FALSE),[2]XetraUserIDs!$A$2:$B$12,2,FALSE),"")</f>
        <v/>
      </c>
      <c r="D146" s="12" t="str">
        <f t="shared" si="9"/>
        <v/>
      </c>
      <c r="E146" s="12" t="str">
        <f t="shared" si="9"/>
        <v/>
      </c>
      <c r="F146" s="17" t="str">
        <f>IF(B146&lt;&gt;"",CONCATENATE(MID([1]sbb_raw_data!$A145,7,4),"-",MID([1]sbb_raw_data!$A145,4,2),"-",LEFT([1]sbb_raw_data!$A145,2),"T",RIGHT([1]sbb_raw_data!$A145,15),"Z"),"")</f>
        <v/>
      </c>
      <c r="G146" s="3" t="str">
        <f>IF(B146&lt;&gt;"",[1]sbb_raw_data!$I145,"")</f>
        <v/>
      </c>
      <c r="H146" s="9" t="str">
        <f>IF(B146&lt;&gt;"",[1]sbb_raw_data!$J145,"")</f>
        <v/>
      </c>
      <c r="I146" s="3" t="str">
        <f>IF(B146&lt;&gt;"",[1]sbb_raw_data!$H145,"")</f>
        <v/>
      </c>
      <c r="J146" s="3" t="str">
        <f>IF(B146&lt;&gt;"",IF([1]sbb_raw_data!$C145="EDE","XETA","Please fill in Segment MIC manually."),"")</f>
        <v/>
      </c>
      <c r="K146" s="12" t="str">
        <f t="shared" si="10"/>
        <v/>
      </c>
      <c r="L146" s="12" t="str">
        <f t="shared" si="11"/>
        <v/>
      </c>
      <c r="N146" s="3">
        <f>IF(B146&lt;&gt;"","",[1]sbb_raw_data!$N145)</f>
        <v>0</v>
      </c>
      <c r="O146" s="3">
        <f>[1]sbb_raw_data!$M145</f>
        <v>0</v>
      </c>
      <c r="P146" s="3">
        <f>[1]sbb_raw_data!$N145</f>
        <v>0</v>
      </c>
      <c r="Q146">
        <f t="shared" si="12"/>
        <v>0</v>
      </c>
    </row>
    <row r="147" spans="1:17" hidden="1" x14ac:dyDescent="0.25">
      <c r="A147" s="13"/>
      <c r="B147" s="20" t="str">
        <f>IF([1]sbb_raw_data!$L146&lt;&gt;"",MID([1]sbb_raw_data!$L146,4,19),"")</f>
        <v/>
      </c>
      <c r="C147" s="12" t="str">
        <f>IF(AND(B147&lt;&gt;"",[1]sbb_raw_data!$O146=""),VLOOKUP(VLOOKUP(P147,N$3:O$1000,2,FALSE),[2]XetraUserIDs!$A$2:$B$12,2,FALSE),"")</f>
        <v/>
      </c>
      <c r="D147" s="12" t="str">
        <f t="shared" si="9"/>
        <v/>
      </c>
      <c r="E147" s="12" t="str">
        <f t="shared" si="9"/>
        <v/>
      </c>
      <c r="F147" s="17" t="str">
        <f>IF(B147&lt;&gt;"",CONCATENATE(MID([1]sbb_raw_data!$A146,7,4),"-",MID([1]sbb_raw_data!$A146,4,2),"-",LEFT([1]sbb_raw_data!$A146,2),"T",RIGHT([1]sbb_raw_data!$A146,15),"Z"),"")</f>
        <v/>
      </c>
      <c r="G147" s="3" t="str">
        <f>IF(B147&lt;&gt;"",[1]sbb_raw_data!$I146,"")</f>
        <v/>
      </c>
      <c r="H147" s="9" t="str">
        <f>IF(B147&lt;&gt;"",[1]sbb_raw_data!$J146,"")</f>
        <v/>
      </c>
      <c r="I147" s="3" t="str">
        <f>IF(B147&lt;&gt;"",[1]sbb_raw_data!$H146,"")</f>
        <v/>
      </c>
      <c r="J147" s="3" t="str">
        <f>IF(B147&lt;&gt;"",IF([1]sbb_raw_data!$C146="EDE","XETA","Please fill in Segment MIC manually."),"")</f>
        <v/>
      </c>
      <c r="K147" s="12" t="str">
        <f t="shared" si="10"/>
        <v/>
      </c>
      <c r="L147" s="12" t="str">
        <f t="shared" si="11"/>
        <v/>
      </c>
      <c r="N147" s="3">
        <f>IF(B147&lt;&gt;"","",[1]sbb_raw_data!$N146)</f>
        <v>0</v>
      </c>
      <c r="O147" s="3">
        <f>[1]sbb_raw_data!$M146</f>
        <v>0</v>
      </c>
      <c r="P147" s="3">
        <f>[1]sbb_raw_data!$N146</f>
        <v>0</v>
      </c>
      <c r="Q147">
        <f t="shared" si="12"/>
        <v>0</v>
      </c>
    </row>
    <row r="148" spans="1:17" hidden="1" x14ac:dyDescent="0.25">
      <c r="A148" s="5"/>
      <c r="B148" s="20" t="str">
        <f>IF([1]sbb_raw_data!$L147&lt;&gt;"",MID([1]sbb_raw_data!$L147,4,19),"")</f>
        <v/>
      </c>
      <c r="C148" s="12" t="str">
        <f>IF(AND(B148&lt;&gt;"",[1]sbb_raw_data!$O147=""),VLOOKUP(VLOOKUP(P148,N$3:O$1000,2,FALSE),[2]XetraUserIDs!$A$2:$B$12,2,FALSE),"")</f>
        <v/>
      </c>
      <c r="D148" s="12" t="str">
        <f t="shared" ref="D148:D211" si="13">IF(C148&lt;&gt;"",C148,"")</f>
        <v/>
      </c>
      <c r="E148" s="12" t="str">
        <f t="shared" ref="E148:E211" si="14">IF(D148&lt;&gt;"",D148,"")</f>
        <v/>
      </c>
      <c r="F148" s="17" t="str">
        <f>IF(B148&lt;&gt;"",CONCATENATE(MID([1]sbb_raw_data!$A147,7,4),"-",MID([1]sbb_raw_data!$A147,4,2),"-",LEFT([1]sbb_raw_data!$A147,2),"T",RIGHT([1]sbb_raw_data!$A147,15),"Z"),"")</f>
        <v/>
      </c>
      <c r="G148" s="3" t="str">
        <f>IF(B148&lt;&gt;"",[1]sbb_raw_data!$I147,"")</f>
        <v/>
      </c>
      <c r="H148" s="9" t="str">
        <f>IF(B148&lt;&gt;"",[1]sbb_raw_data!$J147,"")</f>
        <v/>
      </c>
      <c r="I148" s="3" t="str">
        <f>IF(B148&lt;&gt;"",[1]sbb_raw_data!$H147,"")</f>
        <v/>
      </c>
      <c r="J148" s="3" t="str">
        <f>IF(B148&lt;&gt;"",IF([1]sbb_raw_data!$C147="EDE","XETA","Please fill in Segment MIC manually."),"")</f>
        <v/>
      </c>
      <c r="K148" s="12" t="str">
        <f t="shared" ref="K148:K211" si="15">IF(B148&lt;&gt;"",C148,"")</f>
        <v/>
      </c>
      <c r="L148" s="12" t="str">
        <f t="shared" ref="L148:L211" si="16">IF(B148&lt;&gt;"",C148,"")</f>
        <v/>
      </c>
      <c r="N148" s="3">
        <f>IF(B148&lt;&gt;"","",[1]sbb_raw_data!$N147)</f>
        <v>0</v>
      </c>
      <c r="O148" s="3">
        <f>[1]sbb_raw_data!$M147</f>
        <v>0</v>
      </c>
      <c r="P148" s="3">
        <f>[1]sbb_raw_data!$N147</f>
        <v>0</v>
      </c>
      <c r="Q148">
        <f t="shared" si="12"/>
        <v>0</v>
      </c>
    </row>
    <row r="149" spans="1:17" hidden="1" x14ac:dyDescent="0.25">
      <c r="A149" s="5"/>
      <c r="B149" s="20" t="str">
        <f>IF([1]sbb_raw_data!$L148&lt;&gt;"",MID([1]sbb_raw_data!$L148,4,19),"")</f>
        <v/>
      </c>
      <c r="C149" s="12" t="str">
        <f>IF(AND(B149&lt;&gt;"",[1]sbb_raw_data!$O148=""),VLOOKUP(VLOOKUP(P149,N$3:O$1000,2,FALSE),[2]XetraUserIDs!$A$2:$B$12,2,FALSE),"")</f>
        <v/>
      </c>
      <c r="D149" s="12" t="str">
        <f t="shared" si="13"/>
        <v/>
      </c>
      <c r="E149" s="12" t="str">
        <f t="shared" si="14"/>
        <v/>
      </c>
      <c r="F149" s="17" t="str">
        <f>IF(B149&lt;&gt;"",CONCATENATE(MID([1]sbb_raw_data!$A148,7,4),"-",MID([1]sbb_raw_data!$A148,4,2),"-",LEFT([1]sbb_raw_data!$A148,2),"T",RIGHT([1]sbb_raw_data!$A148,15),"Z"),"")</f>
        <v/>
      </c>
      <c r="G149" s="3" t="str">
        <f>IF(B149&lt;&gt;"",[1]sbb_raw_data!$I148,"")</f>
        <v/>
      </c>
      <c r="H149" s="9" t="str">
        <f>IF(B149&lt;&gt;"",[1]sbb_raw_data!$J148,"")</f>
        <v/>
      </c>
      <c r="I149" s="3" t="str">
        <f>IF(B149&lt;&gt;"",[1]sbb_raw_data!$H148,"")</f>
        <v/>
      </c>
      <c r="J149" s="3" t="str">
        <f>IF(B149&lt;&gt;"",IF([1]sbb_raw_data!$C148="EDE","XETA","Please fill in Segment MIC manually."),"")</f>
        <v/>
      </c>
      <c r="K149" s="12" t="str">
        <f t="shared" si="15"/>
        <v/>
      </c>
      <c r="L149" s="12" t="str">
        <f t="shared" si="16"/>
        <v/>
      </c>
      <c r="N149" s="3">
        <f>IF(B149&lt;&gt;"","",[1]sbb_raw_data!$N148)</f>
        <v>0</v>
      </c>
      <c r="O149" s="3">
        <f>[1]sbb_raw_data!$M148</f>
        <v>0</v>
      </c>
      <c r="P149" s="3">
        <f>[1]sbb_raw_data!$N148</f>
        <v>0</v>
      </c>
      <c r="Q149">
        <f t="shared" si="12"/>
        <v>0</v>
      </c>
    </row>
    <row r="150" spans="1:17" hidden="1" x14ac:dyDescent="0.25">
      <c r="A150" s="5"/>
      <c r="B150" s="20" t="str">
        <f>IF([1]sbb_raw_data!$L149&lt;&gt;"",MID([1]sbb_raw_data!$L149,4,19),"")</f>
        <v/>
      </c>
      <c r="C150" s="12" t="str">
        <f>IF(AND(B150&lt;&gt;"",[1]sbb_raw_data!$O149=""),VLOOKUP(VLOOKUP(P150,N$3:O$1000,2,FALSE),[2]XetraUserIDs!$A$2:$B$12,2,FALSE),"")</f>
        <v/>
      </c>
      <c r="D150" s="12" t="str">
        <f t="shared" si="13"/>
        <v/>
      </c>
      <c r="E150" s="12" t="str">
        <f t="shared" si="14"/>
        <v/>
      </c>
      <c r="F150" s="17" t="str">
        <f>IF(B150&lt;&gt;"",CONCATENATE(MID([1]sbb_raw_data!$A149,7,4),"-",MID([1]sbb_raw_data!$A149,4,2),"-",LEFT([1]sbb_raw_data!$A149,2),"T",RIGHT([1]sbb_raw_data!$A149,15),"Z"),"")</f>
        <v/>
      </c>
      <c r="G150" s="3" t="str">
        <f>IF(B150&lt;&gt;"",[1]sbb_raw_data!$I149,"")</f>
        <v/>
      </c>
      <c r="H150" s="9" t="str">
        <f>IF(B150&lt;&gt;"",[1]sbb_raw_data!$J149,"")</f>
        <v/>
      </c>
      <c r="I150" s="3" t="str">
        <f>IF(B150&lt;&gt;"",[1]sbb_raw_data!$H149,"")</f>
        <v/>
      </c>
      <c r="J150" s="3" t="str">
        <f>IF(B150&lt;&gt;"",IF([1]sbb_raw_data!$C149="EDE","XETA","Please fill in Segment MIC manually."),"")</f>
        <v/>
      </c>
      <c r="K150" s="12" t="str">
        <f t="shared" si="15"/>
        <v/>
      </c>
      <c r="L150" s="12" t="str">
        <f t="shared" si="16"/>
        <v/>
      </c>
      <c r="N150" s="3">
        <f>IF(B150&lt;&gt;"","",[1]sbb_raw_data!$N149)</f>
        <v>0</v>
      </c>
      <c r="O150" s="3">
        <f>[1]sbb_raw_data!$M149</f>
        <v>0</v>
      </c>
      <c r="P150" s="3">
        <f>[1]sbb_raw_data!$N149</f>
        <v>0</v>
      </c>
      <c r="Q150">
        <f t="shared" si="12"/>
        <v>0</v>
      </c>
    </row>
    <row r="151" spans="1:17" hidden="1" x14ac:dyDescent="0.25">
      <c r="A151" s="5"/>
      <c r="B151" s="20" t="str">
        <f>IF([1]sbb_raw_data!$L150&lt;&gt;"",MID([1]sbb_raw_data!$L150,4,19),"")</f>
        <v/>
      </c>
      <c r="C151" s="12" t="str">
        <f>IF(AND(B151&lt;&gt;"",[1]sbb_raw_data!$O150=""),VLOOKUP(VLOOKUP(P151,N$3:O$1000,2,FALSE),[2]XetraUserIDs!$A$2:$B$12,2,FALSE),"")</f>
        <v/>
      </c>
      <c r="D151" s="12" t="str">
        <f t="shared" si="13"/>
        <v/>
      </c>
      <c r="E151" s="12" t="str">
        <f t="shared" si="14"/>
        <v/>
      </c>
      <c r="F151" s="17" t="str">
        <f>IF(B151&lt;&gt;"",CONCATENATE(MID([1]sbb_raw_data!$A150,7,4),"-",MID([1]sbb_raw_data!$A150,4,2),"-",LEFT([1]sbb_raw_data!$A150,2),"T",RIGHT([1]sbb_raw_data!$A150,15),"Z"),"")</f>
        <v/>
      </c>
      <c r="G151" s="3" t="str">
        <f>IF(B151&lt;&gt;"",[1]sbb_raw_data!$I150,"")</f>
        <v/>
      </c>
      <c r="H151" s="9" t="str">
        <f>IF(B151&lt;&gt;"",[1]sbb_raw_data!$J150,"")</f>
        <v/>
      </c>
      <c r="I151" s="3" t="str">
        <f>IF(B151&lt;&gt;"",[1]sbb_raw_data!$H150,"")</f>
        <v/>
      </c>
      <c r="J151" s="3" t="str">
        <f>IF(B151&lt;&gt;"",IF([1]sbb_raw_data!$C150="EDE","XETA","Please fill in Segment MIC manually."),"")</f>
        <v/>
      </c>
      <c r="K151" s="12" t="str">
        <f t="shared" si="15"/>
        <v/>
      </c>
      <c r="L151" s="12" t="str">
        <f t="shared" si="16"/>
        <v/>
      </c>
      <c r="N151" s="3">
        <f>IF(B151&lt;&gt;"","",[1]sbb_raw_data!$N150)</f>
        <v>0</v>
      </c>
      <c r="O151" s="3">
        <f>[1]sbb_raw_data!$M150</f>
        <v>0</v>
      </c>
      <c r="P151" s="3">
        <f>[1]sbb_raw_data!$N150</f>
        <v>0</v>
      </c>
      <c r="Q151">
        <f t="shared" si="12"/>
        <v>0</v>
      </c>
    </row>
    <row r="152" spans="1:17" hidden="1" x14ac:dyDescent="0.25">
      <c r="A152" s="5"/>
      <c r="B152" s="20" t="str">
        <f>IF([1]sbb_raw_data!$L151&lt;&gt;"",MID([1]sbb_raw_data!$L151,4,19),"")</f>
        <v/>
      </c>
      <c r="C152" s="12" t="str">
        <f>IF(AND(B152&lt;&gt;"",[1]sbb_raw_data!$O151=""),VLOOKUP(VLOOKUP(P152,N$3:O$1000,2,FALSE),[2]XetraUserIDs!$A$2:$B$12,2,FALSE),"")</f>
        <v/>
      </c>
      <c r="D152" s="12" t="str">
        <f t="shared" si="13"/>
        <v/>
      </c>
      <c r="E152" s="12" t="str">
        <f t="shared" si="14"/>
        <v/>
      </c>
      <c r="F152" s="17" t="str">
        <f>IF(B152&lt;&gt;"",CONCATENATE(MID([1]sbb_raw_data!$A151,7,4),"-",MID([1]sbb_raw_data!$A151,4,2),"-",LEFT([1]sbb_raw_data!$A151,2),"T",RIGHT([1]sbb_raw_data!$A151,15),"Z"),"")</f>
        <v/>
      </c>
      <c r="G152" s="3" t="str">
        <f>IF(B152&lt;&gt;"",[1]sbb_raw_data!$I151,"")</f>
        <v/>
      </c>
      <c r="H152" s="9" t="str">
        <f>IF(B152&lt;&gt;"",[1]sbb_raw_data!$J151,"")</f>
        <v/>
      </c>
      <c r="I152" s="3" t="str">
        <f>IF(B152&lt;&gt;"",[1]sbb_raw_data!$H151,"")</f>
        <v/>
      </c>
      <c r="J152" s="3" t="str">
        <f>IF(B152&lt;&gt;"",IF([1]sbb_raw_data!$C151="EDE","XETA","Please fill in Segment MIC manually."),"")</f>
        <v/>
      </c>
      <c r="K152" s="12" t="str">
        <f t="shared" si="15"/>
        <v/>
      </c>
      <c r="L152" s="12" t="str">
        <f t="shared" si="16"/>
        <v/>
      </c>
      <c r="N152" s="3">
        <f>IF(B152&lt;&gt;"","",[1]sbb_raw_data!$N151)</f>
        <v>0</v>
      </c>
      <c r="O152" s="3">
        <f>[1]sbb_raw_data!$M151</f>
        <v>0</v>
      </c>
      <c r="P152" s="3">
        <f>[1]sbb_raw_data!$N151</f>
        <v>0</v>
      </c>
      <c r="Q152">
        <f t="shared" si="12"/>
        <v>0</v>
      </c>
    </row>
    <row r="153" spans="1:17" hidden="1" x14ac:dyDescent="0.25">
      <c r="A153" s="5"/>
      <c r="B153" s="20" t="str">
        <f>IF([1]sbb_raw_data!$L152&lt;&gt;"",MID([1]sbb_raw_data!$L152,4,19),"")</f>
        <v/>
      </c>
      <c r="C153" s="12" t="str">
        <f>IF(AND(B153&lt;&gt;"",[1]sbb_raw_data!$O152=""),VLOOKUP(VLOOKUP(P153,N$3:O$1000,2,FALSE),[2]XetraUserIDs!$A$2:$B$12,2,FALSE),"")</f>
        <v/>
      </c>
      <c r="D153" s="12" t="str">
        <f t="shared" si="13"/>
        <v/>
      </c>
      <c r="E153" s="12" t="str">
        <f t="shared" si="14"/>
        <v/>
      </c>
      <c r="F153" s="17" t="str">
        <f>IF(B153&lt;&gt;"",CONCATENATE(MID([1]sbb_raw_data!$A152,7,4),"-",MID([1]sbb_raw_data!$A152,4,2),"-",LEFT([1]sbb_raw_data!$A152,2),"T",RIGHT([1]sbb_raw_data!$A152,15),"Z"),"")</f>
        <v/>
      </c>
      <c r="G153" s="3" t="str">
        <f>IF(B153&lt;&gt;"",[1]sbb_raw_data!$I152,"")</f>
        <v/>
      </c>
      <c r="H153" s="9" t="str">
        <f>IF(B153&lt;&gt;"",[1]sbb_raw_data!$J152,"")</f>
        <v/>
      </c>
      <c r="I153" s="3" t="str">
        <f>IF(B153&lt;&gt;"",[1]sbb_raw_data!$H152,"")</f>
        <v/>
      </c>
      <c r="J153" s="3" t="str">
        <f>IF(B153&lt;&gt;"",IF([1]sbb_raw_data!$C152="EDE","XETA","Please fill in Segment MIC manually."),"")</f>
        <v/>
      </c>
      <c r="K153" s="12" t="str">
        <f t="shared" si="15"/>
        <v/>
      </c>
      <c r="L153" s="12" t="str">
        <f t="shared" si="16"/>
        <v/>
      </c>
      <c r="N153" s="3">
        <f>IF(B153&lt;&gt;"","",[1]sbb_raw_data!$N152)</f>
        <v>0</v>
      </c>
      <c r="O153" s="3">
        <f>[1]sbb_raw_data!$M152</f>
        <v>0</v>
      </c>
      <c r="P153" s="3">
        <f>[1]sbb_raw_data!$N152</f>
        <v>0</v>
      </c>
      <c r="Q153">
        <f t="shared" si="12"/>
        <v>0</v>
      </c>
    </row>
    <row r="154" spans="1:17" hidden="1" x14ac:dyDescent="0.25">
      <c r="A154" s="5"/>
      <c r="B154" s="20" t="str">
        <f>IF([1]sbb_raw_data!$L153&lt;&gt;"",MID([1]sbb_raw_data!$L153,4,19),"")</f>
        <v/>
      </c>
      <c r="C154" s="12" t="str">
        <f>IF(AND(B154&lt;&gt;"",[1]sbb_raw_data!$O153=""),VLOOKUP(VLOOKUP(P154,N$3:O$1000,2,FALSE),[2]XetraUserIDs!$A$2:$B$12,2,FALSE),"")</f>
        <v/>
      </c>
      <c r="D154" s="12" t="str">
        <f t="shared" si="13"/>
        <v/>
      </c>
      <c r="E154" s="12" t="str">
        <f t="shared" si="14"/>
        <v/>
      </c>
      <c r="F154" s="17" t="str">
        <f>IF(B154&lt;&gt;"",CONCATENATE(MID([1]sbb_raw_data!$A153,7,4),"-",MID([1]sbb_raw_data!$A153,4,2),"-",LEFT([1]sbb_raw_data!$A153,2),"T",RIGHT([1]sbb_raw_data!$A153,15),"Z"),"")</f>
        <v/>
      </c>
      <c r="G154" s="3" t="str">
        <f>IF(B154&lt;&gt;"",[1]sbb_raw_data!$I153,"")</f>
        <v/>
      </c>
      <c r="H154" s="9" t="str">
        <f>IF(B154&lt;&gt;"",[1]sbb_raw_data!$J153,"")</f>
        <v/>
      </c>
      <c r="I154" s="3" t="str">
        <f>IF(B154&lt;&gt;"",[1]sbb_raw_data!$H153,"")</f>
        <v/>
      </c>
      <c r="J154" s="3" t="str">
        <f>IF(B154&lt;&gt;"",IF([1]sbb_raw_data!$C153="EDE","XETA","Please fill in Segment MIC manually."),"")</f>
        <v/>
      </c>
      <c r="K154" s="12" t="str">
        <f t="shared" si="15"/>
        <v/>
      </c>
      <c r="L154" s="12" t="str">
        <f t="shared" si="16"/>
        <v/>
      </c>
      <c r="N154" s="3">
        <f>IF(B154&lt;&gt;"","",[1]sbb_raw_data!$N153)</f>
        <v>0</v>
      </c>
      <c r="O154" s="3">
        <f>[1]sbb_raw_data!$M153</f>
        <v>0</v>
      </c>
      <c r="P154" s="3">
        <f>[1]sbb_raw_data!$N153</f>
        <v>0</v>
      </c>
      <c r="Q154">
        <f t="shared" si="12"/>
        <v>0</v>
      </c>
    </row>
    <row r="155" spans="1:17" hidden="1" x14ac:dyDescent="0.25">
      <c r="A155" s="13"/>
      <c r="B155" s="20" t="str">
        <f>IF([1]sbb_raw_data!$L154&lt;&gt;"",MID([1]sbb_raw_data!$L154,4,19),"")</f>
        <v/>
      </c>
      <c r="C155" s="12" t="str">
        <f>IF(AND(B155&lt;&gt;"",[1]sbb_raw_data!$O154=""),VLOOKUP(VLOOKUP(P155,N$3:O$1000,2,FALSE),[2]XetraUserIDs!$A$2:$B$12,2,FALSE),"")</f>
        <v/>
      </c>
      <c r="D155" s="12" t="str">
        <f t="shared" si="13"/>
        <v/>
      </c>
      <c r="E155" s="12" t="str">
        <f t="shared" si="14"/>
        <v/>
      </c>
      <c r="F155" s="17" t="str">
        <f>IF(B155&lt;&gt;"",CONCATENATE(MID([1]sbb_raw_data!$A154,7,4),"-",MID([1]sbb_raw_data!$A154,4,2),"-",LEFT([1]sbb_raw_data!$A154,2),"T",RIGHT([1]sbb_raw_data!$A154,15),"Z"),"")</f>
        <v/>
      </c>
      <c r="G155" s="3" t="str">
        <f>IF(B155&lt;&gt;"",[1]sbb_raw_data!$I154,"")</f>
        <v/>
      </c>
      <c r="H155" s="9" t="str">
        <f>IF(B155&lt;&gt;"",[1]sbb_raw_data!$J154,"")</f>
        <v/>
      </c>
      <c r="I155" s="3" t="str">
        <f>IF(B155&lt;&gt;"",[1]sbb_raw_data!$H154,"")</f>
        <v/>
      </c>
      <c r="J155" s="3" t="str">
        <f>IF(B155&lt;&gt;"",IF([1]sbb_raw_data!$C154="EDE","XETA","Please fill in Segment MIC manually."),"")</f>
        <v/>
      </c>
      <c r="K155" s="12" t="str">
        <f t="shared" si="15"/>
        <v/>
      </c>
      <c r="L155" s="12" t="str">
        <f t="shared" si="16"/>
        <v/>
      </c>
      <c r="N155" s="3">
        <f>IF(B155&lt;&gt;"","",[1]sbb_raw_data!$N154)</f>
        <v>0</v>
      </c>
      <c r="O155" s="3">
        <f>[1]sbb_raw_data!$M154</f>
        <v>0</v>
      </c>
      <c r="P155" s="3">
        <f>[1]sbb_raw_data!$N154</f>
        <v>0</v>
      </c>
      <c r="Q155">
        <f t="shared" si="12"/>
        <v>0</v>
      </c>
    </row>
    <row r="156" spans="1:17" hidden="1" x14ac:dyDescent="0.25">
      <c r="A156" s="5"/>
      <c r="B156" s="20" t="str">
        <f>IF([1]sbb_raw_data!$L155&lt;&gt;"",MID([1]sbb_raw_data!$L155,4,19),"")</f>
        <v/>
      </c>
      <c r="C156" s="12" t="str">
        <f>IF(AND(B156&lt;&gt;"",[1]sbb_raw_data!$O155=""),VLOOKUP(VLOOKUP(P156,N$3:O$1000,2,FALSE),[2]XetraUserIDs!$A$2:$B$12,2,FALSE),"")</f>
        <v/>
      </c>
      <c r="D156" s="12" t="str">
        <f t="shared" si="13"/>
        <v/>
      </c>
      <c r="E156" s="12" t="str">
        <f t="shared" si="14"/>
        <v/>
      </c>
      <c r="F156" s="17" t="str">
        <f>IF(B156&lt;&gt;"",CONCATENATE(MID([1]sbb_raw_data!$A155,7,4),"-",MID([1]sbb_raw_data!$A155,4,2),"-",LEFT([1]sbb_raw_data!$A155,2),"T",RIGHT([1]sbb_raw_data!$A155,15),"Z"),"")</f>
        <v/>
      </c>
      <c r="G156" s="3" t="str">
        <f>IF(B156&lt;&gt;"",[1]sbb_raw_data!$I155,"")</f>
        <v/>
      </c>
      <c r="H156" s="9" t="str">
        <f>IF(B156&lt;&gt;"",[1]sbb_raw_data!$J155,"")</f>
        <v/>
      </c>
      <c r="I156" s="3" t="str">
        <f>IF(B156&lt;&gt;"",[1]sbb_raw_data!$H155,"")</f>
        <v/>
      </c>
      <c r="J156" s="3" t="str">
        <f>IF(B156&lt;&gt;"",IF([1]sbb_raw_data!$C155="EDE","XETA","Please fill in Segment MIC manually."),"")</f>
        <v/>
      </c>
      <c r="K156" s="12" t="str">
        <f t="shared" si="15"/>
        <v/>
      </c>
      <c r="L156" s="12" t="str">
        <f t="shared" si="16"/>
        <v/>
      </c>
      <c r="N156" s="3">
        <f>IF(B156&lt;&gt;"","",[1]sbb_raw_data!$N155)</f>
        <v>0</v>
      </c>
      <c r="O156" s="3">
        <f>[1]sbb_raw_data!$M155</f>
        <v>0</v>
      </c>
      <c r="P156" s="3">
        <f>[1]sbb_raw_data!$N155</f>
        <v>0</v>
      </c>
      <c r="Q156">
        <f t="shared" si="12"/>
        <v>0</v>
      </c>
    </row>
    <row r="157" spans="1:17" hidden="1" x14ac:dyDescent="0.25">
      <c r="A157" s="5"/>
      <c r="B157" s="20" t="str">
        <f>IF([1]sbb_raw_data!$L156&lt;&gt;"",MID([1]sbb_raw_data!$L156,4,19),"")</f>
        <v/>
      </c>
      <c r="C157" s="12" t="str">
        <f>IF(AND(B157&lt;&gt;"",[1]sbb_raw_data!$O156=""),VLOOKUP(VLOOKUP(P157,N$3:O$1000,2,FALSE),[2]XetraUserIDs!$A$2:$B$12,2,FALSE),"")</f>
        <v/>
      </c>
      <c r="D157" s="12" t="str">
        <f t="shared" si="13"/>
        <v/>
      </c>
      <c r="E157" s="12" t="str">
        <f t="shared" si="14"/>
        <v/>
      </c>
      <c r="F157" s="17" t="str">
        <f>IF(B157&lt;&gt;"",CONCATENATE(MID([1]sbb_raw_data!$A156,7,4),"-",MID([1]sbb_raw_data!$A156,4,2),"-",LEFT([1]sbb_raw_data!$A156,2),"T",RIGHT([1]sbb_raw_data!$A156,15),"Z"),"")</f>
        <v/>
      </c>
      <c r="G157" s="3" t="str">
        <f>IF(B157&lt;&gt;"",[1]sbb_raw_data!$I156,"")</f>
        <v/>
      </c>
      <c r="H157" s="9" t="str">
        <f>IF(B157&lt;&gt;"",[1]sbb_raw_data!$J156,"")</f>
        <v/>
      </c>
      <c r="I157" s="3" t="str">
        <f>IF(B157&lt;&gt;"",[1]sbb_raw_data!$H156,"")</f>
        <v/>
      </c>
      <c r="J157" s="3" t="str">
        <f>IF(B157&lt;&gt;"",IF([1]sbb_raw_data!$C156="EDE","XETA","Please fill in Segment MIC manually."),"")</f>
        <v/>
      </c>
      <c r="K157" s="12" t="str">
        <f t="shared" si="15"/>
        <v/>
      </c>
      <c r="L157" s="12" t="str">
        <f t="shared" si="16"/>
        <v/>
      </c>
      <c r="N157" s="3">
        <f>IF(B157&lt;&gt;"","",[1]sbb_raw_data!$N156)</f>
        <v>0</v>
      </c>
      <c r="O157" s="3">
        <f>[1]sbb_raw_data!$M156</f>
        <v>0</v>
      </c>
      <c r="P157" s="3">
        <f>[1]sbb_raw_data!$N156</f>
        <v>0</v>
      </c>
      <c r="Q157">
        <f t="shared" si="12"/>
        <v>0</v>
      </c>
    </row>
    <row r="158" spans="1:17" hidden="1" x14ac:dyDescent="0.25">
      <c r="A158" s="5"/>
      <c r="B158" s="20" t="str">
        <f>IF([1]sbb_raw_data!$L157&lt;&gt;"",MID([1]sbb_raw_data!$L157,4,19),"")</f>
        <v/>
      </c>
      <c r="C158" s="12" t="str">
        <f>IF(AND(B158&lt;&gt;"",[1]sbb_raw_data!$O157=""),VLOOKUP(VLOOKUP(P158,N$3:O$1000,2,FALSE),[2]XetraUserIDs!$A$2:$B$12,2,FALSE),"")</f>
        <v/>
      </c>
      <c r="D158" s="12" t="str">
        <f t="shared" si="13"/>
        <v/>
      </c>
      <c r="E158" s="12" t="str">
        <f t="shared" si="14"/>
        <v/>
      </c>
      <c r="F158" s="17" t="str">
        <f>IF(B158&lt;&gt;"",CONCATENATE(MID([1]sbb_raw_data!$A157,7,4),"-",MID([1]sbb_raw_data!$A157,4,2),"-",LEFT([1]sbb_raw_data!$A157,2),"T",RIGHT([1]sbb_raw_data!$A157,15),"Z"),"")</f>
        <v/>
      </c>
      <c r="G158" s="3" t="str">
        <f>IF(B158&lt;&gt;"",[1]sbb_raw_data!$I157,"")</f>
        <v/>
      </c>
      <c r="H158" s="9" t="str">
        <f>IF(B158&lt;&gt;"",[1]sbb_raw_data!$J157,"")</f>
        <v/>
      </c>
      <c r="I158" s="3" t="str">
        <f>IF(B158&lt;&gt;"",[1]sbb_raw_data!$H157,"")</f>
        <v/>
      </c>
      <c r="J158" s="3" t="str">
        <f>IF(B158&lt;&gt;"",IF([1]sbb_raw_data!$C157="EDE","XETA","Please fill in Segment MIC manually."),"")</f>
        <v/>
      </c>
      <c r="K158" s="12" t="str">
        <f t="shared" si="15"/>
        <v/>
      </c>
      <c r="L158" s="12" t="str">
        <f t="shared" si="16"/>
        <v/>
      </c>
      <c r="N158" s="3">
        <f>IF(B158&lt;&gt;"","",[1]sbb_raw_data!$N157)</f>
        <v>0</v>
      </c>
      <c r="O158" s="3">
        <f>[1]sbb_raw_data!$M157</f>
        <v>0</v>
      </c>
      <c r="P158" s="3">
        <f>[1]sbb_raw_data!$N157</f>
        <v>0</v>
      </c>
      <c r="Q158">
        <f t="shared" si="12"/>
        <v>0</v>
      </c>
    </row>
    <row r="159" spans="1:17" hidden="1" x14ac:dyDescent="0.25">
      <c r="A159" s="5"/>
      <c r="B159" s="20" t="str">
        <f>IF([1]sbb_raw_data!$L158&lt;&gt;"",MID([1]sbb_raw_data!$L158,4,19),"")</f>
        <v/>
      </c>
      <c r="C159" s="12" t="str">
        <f>IF(AND(B159&lt;&gt;"",[1]sbb_raw_data!$O158=""),VLOOKUP(VLOOKUP(P159,N$3:O$1000,2,FALSE),[2]XetraUserIDs!$A$2:$B$12,2,FALSE),"")</f>
        <v/>
      </c>
      <c r="D159" s="12" t="str">
        <f t="shared" si="13"/>
        <v/>
      </c>
      <c r="E159" s="12" t="str">
        <f t="shared" si="14"/>
        <v/>
      </c>
      <c r="F159" s="17" t="str">
        <f>IF(B159&lt;&gt;"",CONCATENATE(MID([1]sbb_raw_data!$A158,7,4),"-",MID([1]sbb_raw_data!$A158,4,2),"-",LEFT([1]sbb_raw_data!$A158,2),"T",RIGHT([1]sbb_raw_data!$A158,15),"Z"),"")</f>
        <v/>
      </c>
      <c r="G159" s="3" t="str">
        <f>IF(B159&lt;&gt;"",[1]sbb_raw_data!$I158,"")</f>
        <v/>
      </c>
      <c r="H159" s="9" t="str">
        <f>IF(B159&lt;&gt;"",[1]sbb_raw_data!$J158,"")</f>
        <v/>
      </c>
      <c r="I159" s="3" t="str">
        <f>IF(B159&lt;&gt;"",[1]sbb_raw_data!$H158,"")</f>
        <v/>
      </c>
      <c r="J159" s="3" t="str">
        <f>IF(B159&lt;&gt;"",IF([1]sbb_raw_data!$C158="EDE","XETA","Please fill in Segment MIC manually."),"")</f>
        <v/>
      </c>
      <c r="K159" s="12" t="str">
        <f t="shared" si="15"/>
        <v/>
      </c>
      <c r="L159" s="12" t="str">
        <f t="shared" si="16"/>
        <v/>
      </c>
      <c r="N159" s="3">
        <f>IF(B159&lt;&gt;"","",[1]sbb_raw_data!$N158)</f>
        <v>0</v>
      </c>
      <c r="O159" s="3">
        <f>[1]sbb_raw_data!$M158</f>
        <v>0</v>
      </c>
      <c r="P159" s="3">
        <f>[1]sbb_raw_data!$N158</f>
        <v>0</v>
      </c>
      <c r="Q159">
        <f t="shared" si="12"/>
        <v>0</v>
      </c>
    </row>
    <row r="160" spans="1:17" hidden="1" x14ac:dyDescent="0.25">
      <c r="A160" s="5"/>
      <c r="B160" s="20" t="str">
        <f>IF([1]sbb_raw_data!$L159&lt;&gt;"",MID([1]sbb_raw_data!$L159,4,19),"")</f>
        <v/>
      </c>
      <c r="C160" s="12" t="str">
        <f>IF(AND(B160&lt;&gt;"",[1]sbb_raw_data!$O159=""),VLOOKUP(VLOOKUP(P160,N$3:O$1000,2,FALSE),[2]XetraUserIDs!$A$2:$B$12,2,FALSE),"")</f>
        <v/>
      </c>
      <c r="D160" s="12" t="str">
        <f t="shared" si="13"/>
        <v/>
      </c>
      <c r="E160" s="12" t="str">
        <f t="shared" si="14"/>
        <v/>
      </c>
      <c r="F160" s="17" t="str">
        <f>IF(B160&lt;&gt;"",CONCATENATE(MID([1]sbb_raw_data!$A159,7,4),"-",MID([1]sbb_raw_data!$A159,4,2),"-",LEFT([1]sbb_raw_data!$A159,2),"T",RIGHT([1]sbb_raw_data!$A159,15),"Z"),"")</f>
        <v/>
      </c>
      <c r="G160" s="3" t="str">
        <f>IF(B160&lt;&gt;"",[1]sbb_raw_data!$I159,"")</f>
        <v/>
      </c>
      <c r="H160" s="9" t="str">
        <f>IF(B160&lt;&gt;"",[1]sbb_raw_data!$J159,"")</f>
        <v/>
      </c>
      <c r="I160" s="3" t="str">
        <f>IF(B160&lt;&gt;"",[1]sbb_raw_data!$H159,"")</f>
        <v/>
      </c>
      <c r="J160" s="3" t="str">
        <f>IF(B160&lt;&gt;"",IF([1]sbb_raw_data!$C159="EDE","XETA","Please fill in Segment MIC manually."),"")</f>
        <v/>
      </c>
      <c r="K160" s="12" t="str">
        <f t="shared" si="15"/>
        <v/>
      </c>
      <c r="L160" s="12" t="str">
        <f t="shared" si="16"/>
        <v/>
      </c>
      <c r="N160" s="3">
        <f>IF(B160&lt;&gt;"","",[1]sbb_raw_data!$N159)</f>
        <v>0</v>
      </c>
      <c r="O160" s="3">
        <f>[1]sbb_raw_data!$M159</f>
        <v>0</v>
      </c>
      <c r="P160" s="3">
        <f>[1]sbb_raw_data!$N159</f>
        <v>0</v>
      </c>
      <c r="Q160">
        <f t="shared" si="12"/>
        <v>0</v>
      </c>
    </row>
    <row r="161" spans="1:17" hidden="1" x14ac:dyDescent="0.25">
      <c r="A161" s="5"/>
      <c r="B161" s="20" t="str">
        <f>IF([1]sbb_raw_data!$L160&lt;&gt;"",MID([1]sbb_raw_data!$L160,4,19),"")</f>
        <v/>
      </c>
      <c r="C161" s="12" t="str">
        <f>IF(AND(B161&lt;&gt;"",[1]sbb_raw_data!$O160=""),VLOOKUP(VLOOKUP(P161,N$3:O$1000,2,FALSE),[2]XetraUserIDs!$A$2:$B$12,2,FALSE),"")</f>
        <v/>
      </c>
      <c r="D161" s="12" t="str">
        <f t="shared" si="13"/>
        <v/>
      </c>
      <c r="E161" s="12" t="str">
        <f t="shared" si="14"/>
        <v/>
      </c>
      <c r="F161" s="17" t="str">
        <f>IF(B161&lt;&gt;"",CONCATENATE(MID([1]sbb_raw_data!$A160,7,4),"-",MID([1]sbb_raw_data!$A160,4,2),"-",LEFT([1]sbb_raw_data!$A160,2),"T",RIGHT([1]sbb_raw_data!$A160,15),"Z"),"")</f>
        <v/>
      </c>
      <c r="G161" s="3" t="str">
        <f>IF(B161&lt;&gt;"",[1]sbb_raw_data!$I160,"")</f>
        <v/>
      </c>
      <c r="H161" s="9" t="str">
        <f>IF(B161&lt;&gt;"",[1]sbb_raw_data!$J160,"")</f>
        <v/>
      </c>
      <c r="I161" s="3" t="str">
        <f>IF(B161&lt;&gt;"",[1]sbb_raw_data!$H160,"")</f>
        <v/>
      </c>
      <c r="J161" s="3" t="str">
        <f>IF(B161&lt;&gt;"",IF([1]sbb_raw_data!$C160="EDE","XETA","Please fill in Segment MIC manually."),"")</f>
        <v/>
      </c>
      <c r="K161" s="12" t="str">
        <f t="shared" si="15"/>
        <v/>
      </c>
      <c r="L161" s="12" t="str">
        <f t="shared" si="16"/>
        <v/>
      </c>
      <c r="N161" s="3">
        <f>IF(B161&lt;&gt;"","",[1]sbb_raw_data!$N160)</f>
        <v>0</v>
      </c>
      <c r="O161" s="3">
        <f>[1]sbb_raw_data!$M160</f>
        <v>0</v>
      </c>
      <c r="P161" s="3">
        <f>[1]sbb_raw_data!$N160</f>
        <v>0</v>
      </c>
      <c r="Q161">
        <f t="shared" si="12"/>
        <v>0</v>
      </c>
    </row>
    <row r="162" spans="1:17" hidden="1" x14ac:dyDescent="0.25">
      <c r="A162" s="5"/>
      <c r="B162" s="20" t="str">
        <f>IF([1]sbb_raw_data!$L161&lt;&gt;"",MID([1]sbb_raw_data!$L161,4,19),"")</f>
        <v/>
      </c>
      <c r="C162" s="12" t="str">
        <f>IF(AND(B162&lt;&gt;"",[1]sbb_raw_data!$O161=""),VLOOKUP(VLOOKUP(P162,N$3:O$1000,2,FALSE),[2]XetraUserIDs!$A$2:$B$12,2,FALSE),"")</f>
        <v/>
      </c>
      <c r="D162" s="12" t="str">
        <f t="shared" si="13"/>
        <v/>
      </c>
      <c r="E162" s="12" t="str">
        <f t="shared" si="14"/>
        <v/>
      </c>
      <c r="F162" s="17" t="str">
        <f>IF(B162&lt;&gt;"",CONCATENATE(MID([1]sbb_raw_data!$A161,7,4),"-",MID([1]sbb_raw_data!$A161,4,2),"-",LEFT([1]sbb_raw_data!$A161,2),"T",RIGHT([1]sbb_raw_data!$A161,15),"Z"),"")</f>
        <v/>
      </c>
      <c r="G162" s="3" t="str">
        <f>IF(B162&lt;&gt;"",[1]sbb_raw_data!$I161,"")</f>
        <v/>
      </c>
      <c r="H162" s="9" t="str">
        <f>IF(B162&lt;&gt;"",[1]sbb_raw_data!$J161,"")</f>
        <v/>
      </c>
      <c r="I162" s="3" t="str">
        <f>IF(B162&lt;&gt;"",[1]sbb_raw_data!$H161,"")</f>
        <v/>
      </c>
      <c r="J162" s="3" t="str">
        <f>IF(B162&lt;&gt;"",IF([1]sbb_raw_data!$C161="EDE","XETA","Please fill in Segment MIC manually."),"")</f>
        <v/>
      </c>
      <c r="K162" s="12" t="str">
        <f t="shared" si="15"/>
        <v/>
      </c>
      <c r="L162" s="12" t="str">
        <f t="shared" si="16"/>
        <v/>
      </c>
      <c r="N162" s="3">
        <f>IF(B162&lt;&gt;"","",[1]sbb_raw_data!$N161)</f>
        <v>0</v>
      </c>
      <c r="O162" s="3">
        <f>[1]sbb_raw_data!$M161</f>
        <v>0</v>
      </c>
      <c r="P162" s="3">
        <f>[1]sbb_raw_data!$N161</f>
        <v>0</v>
      </c>
      <c r="Q162">
        <f t="shared" si="12"/>
        <v>0</v>
      </c>
    </row>
    <row r="163" spans="1:17" hidden="1" x14ac:dyDescent="0.25">
      <c r="A163" s="13"/>
      <c r="B163" s="20" t="str">
        <f>IF([1]sbb_raw_data!$L162&lt;&gt;"",MID([1]sbb_raw_data!$L162,4,19),"")</f>
        <v/>
      </c>
      <c r="C163" s="12" t="str">
        <f>IF(AND(B163&lt;&gt;"",[1]sbb_raw_data!$O162=""),VLOOKUP(VLOOKUP(P163,N$3:O$1000,2,FALSE),[2]XetraUserIDs!$A$2:$B$12,2,FALSE),"")</f>
        <v/>
      </c>
      <c r="D163" s="12" t="str">
        <f t="shared" si="13"/>
        <v/>
      </c>
      <c r="E163" s="12" t="str">
        <f t="shared" si="14"/>
        <v/>
      </c>
      <c r="F163" s="17" t="str">
        <f>IF(B163&lt;&gt;"",CONCATENATE(MID([1]sbb_raw_data!$A162,7,4),"-",MID([1]sbb_raw_data!$A162,4,2),"-",LEFT([1]sbb_raw_data!$A162,2),"T",RIGHT([1]sbb_raw_data!$A162,15),"Z"),"")</f>
        <v/>
      </c>
      <c r="G163" s="3" t="str">
        <f>IF(B163&lt;&gt;"",[1]sbb_raw_data!$I162,"")</f>
        <v/>
      </c>
      <c r="H163" s="9" t="str">
        <f>IF(B163&lt;&gt;"",[1]sbb_raw_data!$J162,"")</f>
        <v/>
      </c>
      <c r="I163" s="3" t="str">
        <f>IF(B163&lt;&gt;"",[1]sbb_raw_data!$H162,"")</f>
        <v/>
      </c>
      <c r="J163" s="3" t="str">
        <f>IF(B163&lt;&gt;"",IF([1]sbb_raw_data!$C162="EDE","XETA","Please fill in Segment MIC manually."),"")</f>
        <v/>
      </c>
      <c r="K163" s="12" t="str">
        <f t="shared" si="15"/>
        <v/>
      </c>
      <c r="L163" s="12" t="str">
        <f t="shared" si="16"/>
        <v/>
      </c>
      <c r="N163" s="3">
        <f>IF(B163&lt;&gt;"","",[1]sbb_raw_data!$N162)</f>
        <v>0</v>
      </c>
      <c r="O163" s="3">
        <f>[1]sbb_raw_data!$M162</f>
        <v>0</v>
      </c>
      <c r="P163" s="3">
        <f>[1]sbb_raw_data!$N162</f>
        <v>0</v>
      </c>
      <c r="Q163">
        <f t="shared" si="12"/>
        <v>0</v>
      </c>
    </row>
    <row r="164" spans="1:17" hidden="1" x14ac:dyDescent="0.25">
      <c r="A164" s="5"/>
      <c r="B164" s="20" t="str">
        <f>IF([1]sbb_raw_data!$L163&lt;&gt;"",MID([1]sbb_raw_data!$L163,4,19),"")</f>
        <v/>
      </c>
      <c r="C164" s="12" t="str">
        <f>IF(AND(B164&lt;&gt;"",[1]sbb_raw_data!$O163=""),VLOOKUP(VLOOKUP(P164,N$3:O$1000,2,FALSE),[2]XetraUserIDs!$A$2:$B$12,2,FALSE),"")</f>
        <v/>
      </c>
      <c r="D164" s="12" t="str">
        <f t="shared" si="13"/>
        <v/>
      </c>
      <c r="E164" s="12" t="str">
        <f t="shared" si="14"/>
        <v/>
      </c>
      <c r="F164" s="17" t="str">
        <f>IF(B164&lt;&gt;"",CONCATENATE(MID([1]sbb_raw_data!$A163,7,4),"-",MID([1]sbb_raw_data!$A163,4,2),"-",LEFT([1]sbb_raw_data!$A163,2),"T",RIGHT([1]sbb_raw_data!$A163,15),"Z"),"")</f>
        <v/>
      </c>
      <c r="G164" s="3" t="str">
        <f>IF(B164&lt;&gt;"",[1]sbb_raw_data!$I163,"")</f>
        <v/>
      </c>
      <c r="H164" s="9" t="str">
        <f>IF(B164&lt;&gt;"",[1]sbb_raw_data!$J163,"")</f>
        <v/>
      </c>
      <c r="I164" s="3" t="str">
        <f>IF(B164&lt;&gt;"",[1]sbb_raw_data!$H163,"")</f>
        <v/>
      </c>
      <c r="J164" s="3" t="str">
        <f>IF(B164&lt;&gt;"",IF([1]sbb_raw_data!$C163="EDE","XETA","Please fill in Segment MIC manually."),"")</f>
        <v/>
      </c>
      <c r="K164" s="12" t="str">
        <f t="shared" si="15"/>
        <v/>
      </c>
      <c r="L164" s="12" t="str">
        <f t="shared" si="16"/>
        <v/>
      </c>
      <c r="N164" s="3">
        <f>IF(B164&lt;&gt;"","",[1]sbb_raw_data!$N163)</f>
        <v>0</v>
      </c>
      <c r="O164" s="3">
        <f>[1]sbb_raw_data!$M163</f>
        <v>0</v>
      </c>
      <c r="P164" s="3">
        <f>[1]sbb_raw_data!$N163</f>
        <v>0</v>
      </c>
      <c r="Q164">
        <f t="shared" si="12"/>
        <v>0</v>
      </c>
    </row>
    <row r="165" spans="1:17" hidden="1" x14ac:dyDescent="0.25">
      <c r="A165" s="5"/>
      <c r="B165" s="20" t="str">
        <f>IF([1]sbb_raw_data!$L164&lt;&gt;"",MID([1]sbb_raw_data!$L164,4,19),"")</f>
        <v/>
      </c>
      <c r="C165" s="12" t="str">
        <f>IF(AND(B165&lt;&gt;"",[1]sbb_raw_data!$O164=""),VLOOKUP(VLOOKUP(P165,N$3:O$1000,2,FALSE),[2]XetraUserIDs!$A$2:$B$12,2,FALSE),"")</f>
        <v/>
      </c>
      <c r="D165" s="12" t="str">
        <f t="shared" si="13"/>
        <v/>
      </c>
      <c r="E165" s="12" t="str">
        <f t="shared" si="14"/>
        <v/>
      </c>
      <c r="F165" s="17" t="str">
        <f>IF(B165&lt;&gt;"",CONCATENATE(MID([1]sbb_raw_data!$A164,7,4),"-",MID([1]sbb_raw_data!$A164,4,2),"-",LEFT([1]sbb_raw_data!$A164,2),"T",RIGHT([1]sbb_raw_data!$A164,15),"Z"),"")</f>
        <v/>
      </c>
      <c r="G165" s="3" t="str">
        <f>IF(B165&lt;&gt;"",[1]sbb_raw_data!$I164,"")</f>
        <v/>
      </c>
      <c r="H165" s="9" t="str">
        <f>IF(B165&lt;&gt;"",[1]sbb_raw_data!$J164,"")</f>
        <v/>
      </c>
      <c r="I165" s="3" t="str">
        <f>IF(B165&lt;&gt;"",[1]sbb_raw_data!$H164,"")</f>
        <v/>
      </c>
      <c r="J165" s="3" t="str">
        <f>IF(B165&lt;&gt;"",IF([1]sbb_raw_data!$C164="EDE","XETA","Please fill in Segment MIC manually."),"")</f>
        <v/>
      </c>
      <c r="K165" s="12" t="str">
        <f t="shared" si="15"/>
        <v/>
      </c>
      <c r="L165" s="12" t="str">
        <f t="shared" si="16"/>
        <v/>
      </c>
      <c r="N165" s="3">
        <f>IF(B165&lt;&gt;"","",[1]sbb_raw_data!$N164)</f>
        <v>0</v>
      </c>
      <c r="O165" s="3">
        <f>[1]sbb_raw_data!$M164</f>
        <v>0</v>
      </c>
      <c r="P165" s="3">
        <f>[1]sbb_raw_data!$N164</f>
        <v>0</v>
      </c>
      <c r="Q165">
        <f t="shared" si="12"/>
        <v>0</v>
      </c>
    </row>
    <row r="166" spans="1:17" hidden="1" x14ac:dyDescent="0.25">
      <c r="A166" s="5"/>
      <c r="B166" s="20" t="str">
        <f>IF([1]sbb_raw_data!$L165&lt;&gt;"",MID([1]sbb_raw_data!$L165,4,19),"")</f>
        <v/>
      </c>
      <c r="C166" s="12" t="str">
        <f>IF(AND(B166&lt;&gt;"",[1]sbb_raw_data!$O165=""),VLOOKUP(VLOOKUP(P166,N$3:O$1000,2,FALSE),[2]XetraUserIDs!$A$2:$B$12,2,FALSE),"")</f>
        <v/>
      </c>
      <c r="D166" s="12" t="str">
        <f t="shared" si="13"/>
        <v/>
      </c>
      <c r="E166" s="12" t="str">
        <f t="shared" si="14"/>
        <v/>
      </c>
      <c r="F166" s="17" t="str">
        <f>IF(B166&lt;&gt;"",CONCATENATE(MID([1]sbb_raw_data!$A165,7,4),"-",MID([1]sbb_raw_data!$A165,4,2),"-",LEFT([1]sbb_raw_data!$A165,2),"T",RIGHT([1]sbb_raw_data!$A165,15),"Z"),"")</f>
        <v/>
      </c>
      <c r="G166" s="3" t="str">
        <f>IF(B166&lt;&gt;"",[1]sbb_raw_data!$I165,"")</f>
        <v/>
      </c>
      <c r="H166" s="9" t="str">
        <f>IF(B166&lt;&gt;"",[1]sbb_raw_data!$J165,"")</f>
        <v/>
      </c>
      <c r="I166" s="3" t="str">
        <f>IF(B166&lt;&gt;"",[1]sbb_raw_data!$H165,"")</f>
        <v/>
      </c>
      <c r="J166" s="3" t="str">
        <f>IF(B166&lt;&gt;"",IF([1]sbb_raw_data!$C165="EDE","XETA","Please fill in Segment MIC manually."),"")</f>
        <v/>
      </c>
      <c r="K166" s="12" t="str">
        <f t="shared" si="15"/>
        <v/>
      </c>
      <c r="L166" s="12" t="str">
        <f t="shared" si="16"/>
        <v/>
      </c>
      <c r="N166" s="3">
        <f>IF(B166&lt;&gt;"","",[1]sbb_raw_data!$N165)</f>
        <v>0</v>
      </c>
      <c r="O166" s="3">
        <f>[1]sbb_raw_data!$M165</f>
        <v>0</v>
      </c>
      <c r="P166" s="3">
        <f>[1]sbb_raw_data!$N165</f>
        <v>0</v>
      </c>
      <c r="Q166">
        <f t="shared" si="12"/>
        <v>0</v>
      </c>
    </row>
    <row r="167" spans="1:17" hidden="1" x14ac:dyDescent="0.25">
      <c r="A167" s="5"/>
      <c r="B167" s="20" t="str">
        <f>IF([1]sbb_raw_data!$L166&lt;&gt;"",MID([1]sbb_raw_data!$L166,4,19),"")</f>
        <v/>
      </c>
      <c r="C167" s="12" t="str">
        <f>IF(AND(B167&lt;&gt;"",[1]sbb_raw_data!$O166=""),VLOOKUP(VLOOKUP(P167,N$3:O$1000,2,FALSE),[2]XetraUserIDs!$A$2:$B$12,2,FALSE),"")</f>
        <v/>
      </c>
      <c r="D167" s="12" t="str">
        <f t="shared" si="13"/>
        <v/>
      </c>
      <c r="E167" s="12" t="str">
        <f t="shared" si="14"/>
        <v/>
      </c>
      <c r="F167" s="17" t="str">
        <f>IF(B167&lt;&gt;"",CONCATENATE(MID([1]sbb_raw_data!$A166,7,4),"-",MID([1]sbb_raw_data!$A166,4,2),"-",LEFT([1]sbb_raw_data!$A166,2),"T",RIGHT([1]sbb_raw_data!$A166,15),"Z"),"")</f>
        <v/>
      </c>
      <c r="G167" s="3" t="str">
        <f>IF(B167&lt;&gt;"",[1]sbb_raw_data!$I166,"")</f>
        <v/>
      </c>
      <c r="H167" s="9" t="str">
        <f>IF(B167&lt;&gt;"",[1]sbb_raw_data!$J166,"")</f>
        <v/>
      </c>
      <c r="I167" s="3" t="str">
        <f>IF(B167&lt;&gt;"",[1]sbb_raw_data!$H166,"")</f>
        <v/>
      </c>
      <c r="J167" s="3" t="str">
        <f>IF(B167&lt;&gt;"",IF([1]sbb_raw_data!$C166="EDE","XETA","Please fill in Segment MIC manually."),"")</f>
        <v/>
      </c>
      <c r="K167" s="12" t="str">
        <f t="shared" si="15"/>
        <v/>
      </c>
      <c r="L167" s="12" t="str">
        <f t="shared" si="16"/>
        <v/>
      </c>
      <c r="N167" s="3">
        <f>IF(B167&lt;&gt;"","",[1]sbb_raw_data!$N166)</f>
        <v>0</v>
      </c>
      <c r="O167" s="3">
        <f>[1]sbb_raw_data!$M166</f>
        <v>0</v>
      </c>
      <c r="P167" s="3">
        <f>[1]sbb_raw_data!$N166</f>
        <v>0</v>
      </c>
      <c r="Q167">
        <f t="shared" si="12"/>
        <v>0</v>
      </c>
    </row>
    <row r="168" spans="1:17" hidden="1" x14ac:dyDescent="0.25">
      <c r="A168" s="5"/>
      <c r="B168" s="20" t="str">
        <f>IF([1]sbb_raw_data!$L167&lt;&gt;"",MID([1]sbb_raw_data!$L167,4,19),"")</f>
        <v/>
      </c>
      <c r="C168" s="12" t="str">
        <f>IF(AND(B168&lt;&gt;"",[1]sbb_raw_data!$O167=""),VLOOKUP(VLOOKUP(P168,N$3:O$1000,2,FALSE),[2]XetraUserIDs!$A$2:$B$12,2,FALSE),"")</f>
        <v/>
      </c>
      <c r="D168" s="12" t="str">
        <f t="shared" si="13"/>
        <v/>
      </c>
      <c r="E168" s="12" t="str">
        <f t="shared" si="14"/>
        <v/>
      </c>
      <c r="F168" s="17" t="str">
        <f>IF(B168&lt;&gt;"",CONCATENATE(MID([1]sbb_raw_data!$A167,7,4),"-",MID([1]sbb_raw_data!$A167,4,2),"-",LEFT([1]sbb_raw_data!$A167,2),"T",RIGHT([1]sbb_raw_data!$A167,15),"Z"),"")</f>
        <v/>
      </c>
      <c r="G168" s="3" t="str">
        <f>IF(B168&lt;&gt;"",[1]sbb_raw_data!$I167,"")</f>
        <v/>
      </c>
      <c r="H168" s="9" t="str">
        <f>IF(B168&lt;&gt;"",[1]sbb_raw_data!$J167,"")</f>
        <v/>
      </c>
      <c r="I168" s="3" t="str">
        <f>IF(B168&lt;&gt;"",[1]sbb_raw_data!$H167,"")</f>
        <v/>
      </c>
      <c r="J168" s="3" t="str">
        <f>IF(B168&lt;&gt;"",IF([1]sbb_raw_data!$C167="EDE","XETA","Please fill in Segment MIC manually."),"")</f>
        <v/>
      </c>
      <c r="K168" s="12" t="str">
        <f t="shared" si="15"/>
        <v/>
      </c>
      <c r="L168" s="12" t="str">
        <f t="shared" si="16"/>
        <v/>
      </c>
      <c r="N168" s="3">
        <f>IF(B168&lt;&gt;"","",[1]sbb_raw_data!$N167)</f>
        <v>0</v>
      </c>
      <c r="O168" s="3">
        <f>[1]sbb_raw_data!$M167</f>
        <v>0</v>
      </c>
      <c r="P168" s="3">
        <f>[1]sbb_raw_data!$N167</f>
        <v>0</v>
      </c>
      <c r="Q168">
        <f t="shared" si="12"/>
        <v>0</v>
      </c>
    </row>
    <row r="169" spans="1:17" hidden="1" x14ac:dyDescent="0.25">
      <c r="A169" s="5"/>
      <c r="B169" s="20" t="str">
        <f>IF([1]sbb_raw_data!$L168&lt;&gt;"",MID([1]sbb_raw_data!$L168,4,19),"")</f>
        <v/>
      </c>
      <c r="C169" s="12" t="str">
        <f>IF(AND(B169&lt;&gt;"",[1]sbb_raw_data!$O168=""),VLOOKUP(VLOOKUP(P169,N$3:O$1000,2,FALSE),[2]XetraUserIDs!$A$2:$B$12,2,FALSE),"")</f>
        <v/>
      </c>
      <c r="D169" s="12" t="str">
        <f t="shared" si="13"/>
        <v/>
      </c>
      <c r="E169" s="12" t="str">
        <f t="shared" si="14"/>
        <v/>
      </c>
      <c r="F169" s="17" t="str">
        <f>IF(B169&lt;&gt;"",CONCATENATE(MID([1]sbb_raw_data!$A168,7,4),"-",MID([1]sbb_raw_data!$A168,4,2),"-",LEFT([1]sbb_raw_data!$A168,2),"T",RIGHT([1]sbb_raw_data!$A168,15),"Z"),"")</f>
        <v/>
      </c>
      <c r="G169" s="3" t="str">
        <f>IF(B169&lt;&gt;"",[1]sbb_raw_data!$I168,"")</f>
        <v/>
      </c>
      <c r="H169" s="9" t="str">
        <f>IF(B169&lt;&gt;"",[1]sbb_raw_data!$J168,"")</f>
        <v/>
      </c>
      <c r="I169" s="3" t="str">
        <f>IF(B169&lt;&gt;"",[1]sbb_raw_data!$H168,"")</f>
        <v/>
      </c>
      <c r="J169" s="3" t="str">
        <f>IF(B169&lt;&gt;"",IF([1]sbb_raw_data!$C168="EDE","XETA","Please fill in Segment MIC manually."),"")</f>
        <v/>
      </c>
      <c r="K169" s="12" t="str">
        <f t="shared" si="15"/>
        <v/>
      </c>
      <c r="L169" s="12" t="str">
        <f t="shared" si="16"/>
        <v/>
      </c>
      <c r="N169" s="3">
        <f>IF(B169&lt;&gt;"","",[1]sbb_raw_data!$N168)</f>
        <v>0</v>
      </c>
      <c r="O169" s="3">
        <f>[1]sbb_raw_data!$M168</f>
        <v>0</v>
      </c>
      <c r="P169" s="3">
        <f>[1]sbb_raw_data!$N168</f>
        <v>0</v>
      </c>
      <c r="Q169">
        <f t="shared" si="12"/>
        <v>0</v>
      </c>
    </row>
    <row r="170" spans="1:17" hidden="1" x14ac:dyDescent="0.25">
      <c r="A170" s="5"/>
      <c r="B170" s="20" t="str">
        <f>IF([1]sbb_raw_data!$L169&lt;&gt;"",MID([1]sbb_raw_data!$L169,4,19),"")</f>
        <v/>
      </c>
      <c r="C170" s="12" t="str">
        <f>IF(AND(B170&lt;&gt;"",[1]sbb_raw_data!$O169=""),VLOOKUP(VLOOKUP(P170,N$3:O$1000,2,FALSE),[2]XetraUserIDs!$A$2:$B$12,2,FALSE),"")</f>
        <v/>
      </c>
      <c r="D170" s="12" t="str">
        <f t="shared" si="13"/>
        <v/>
      </c>
      <c r="E170" s="12" t="str">
        <f t="shared" si="14"/>
        <v/>
      </c>
      <c r="F170" s="17" t="str">
        <f>IF(B170&lt;&gt;"",CONCATENATE(MID([1]sbb_raw_data!$A169,7,4),"-",MID([1]sbb_raw_data!$A169,4,2),"-",LEFT([1]sbb_raw_data!$A169,2),"T",RIGHT([1]sbb_raw_data!$A169,15),"Z"),"")</f>
        <v/>
      </c>
      <c r="G170" s="3" t="str">
        <f>IF(B170&lt;&gt;"",[1]sbb_raw_data!$I169,"")</f>
        <v/>
      </c>
      <c r="H170" s="9" t="str">
        <f>IF(B170&lt;&gt;"",[1]sbb_raw_data!$J169,"")</f>
        <v/>
      </c>
      <c r="I170" s="3" t="str">
        <f>IF(B170&lt;&gt;"",[1]sbb_raw_data!$H169,"")</f>
        <v/>
      </c>
      <c r="J170" s="3" t="str">
        <f>IF(B170&lt;&gt;"",IF([1]sbb_raw_data!$C169="EDE","XETA","Please fill in Segment MIC manually."),"")</f>
        <v/>
      </c>
      <c r="K170" s="12" t="str">
        <f t="shared" si="15"/>
        <v/>
      </c>
      <c r="L170" s="12" t="str">
        <f t="shared" si="16"/>
        <v/>
      </c>
      <c r="N170" s="3">
        <f>IF(B170&lt;&gt;"","",[1]sbb_raw_data!$N169)</f>
        <v>0</v>
      </c>
      <c r="O170" s="3">
        <f>[1]sbb_raw_data!$M169</f>
        <v>0</v>
      </c>
      <c r="P170" s="3">
        <f>[1]sbb_raw_data!$N169</f>
        <v>0</v>
      </c>
      <c r="Q170">
        <f t="shared" si="12"/>
        <v>0</v>
      </c>
    </row>
    <row r="171" spans="1:17" hidden="1" x14ac:dyDescent="0.25">
      <c r="A171" s="13"/>
      <c r="B171" s="20" t="str">
        <f>IF([1]sbb_raw_data!$L170&lt;&gt;"",MID([1]sbb_raw_data!$L170,4,19),"")</f>
        <v/>
      </c>
      <c r="C171" s="12" t="str">
        <f>IF(AND(B171&lt;&gt;"",[1]sbb_raw_data!$O170=""),VLOOKUP(VLOOKUP(P171,N$3:O$1000,2,FALSE),[2]XetraUserIDs!$A$2:$B$12,2,FALSE),"")</f>
        <v/>
      </c>
      <c r="D171" s="12" t="str">
        <f t="shared" si="13"/>
        <v/>
      </c>
      <c r="E171" s="12" t="str">
        <f t="shared" si="14"/>
        <v/>
      </c>
      <c r="F171" s="17" t="str">
        <f>IF(B171&lt;&gt;"",CONCATENATE(MID([1]sbb_raw_data!$A170,7,4),"-",MID([1]sbb_raw_data!$A170,4,2),"-",LEFT([1]sbb_raw_data!$A170,2),"T",RIGHT([1]sbb_raw_data!$A170,15),"Z"),"")</f>
        <v/>
      </c>
      <c r="G171" s="3" t="str">
        <f>IF(B171&lt;&gt;"",[1]sbb_raw_data!$I170,"")</f>
        <v/>
      </c>
      <c r="H171" s="9" t="str">
        <f>IF(B171&lt;&gt;"",[1]sbb_raw_data!$J170,"")</f>
        <v/>
      </c>
      <c r="I171" s="3" t="str">
        <f>IF(B171&lt;&gt;"",[1]sbb_raw_data!$H170,"")</f>
        <v/>
      </c>
      <c r="J171" s="3" t="str">
        <f>IF(B171&lt;&gt;"",IF([1]sbb_raw_data!$C170="EDE","XETA","Please fill in Segment MIC manually."),"")</f>
        <v/>
      </c>
      <c r="K171" s="12" t="str">
        <f t="shared" si="15"/>
        <v/>
      </c>
      <c r="L171" s="12" t="str">
        <f t="shared" si="16"/>
        <v/>
      </c>
      <c r="N171" s="3">
        <f>IF(B171&lt;&gt;"","",[1]sbb_raw_data!$N170)</f>
        <v>0</v>
      </c>
      <c r="O171" s="3">
        <f>[1]sbb_raw_data!$M170</f>
        <v>0</v>
      </c>
      <c r="P171" s="3">
        <f>[1]sbb_raw_data!$N170</f>
        <v>0</v>
      </c>
      <c r="Q171">
        <f t="shared" si="12"/>
        <v>0</v>
      </c>
    </row>
    <row r="172" spans="1:17" hidden="1" x14ac:dyDescent="0.25">
      <c r="A172" s="5"/>
      <c r="B172" s="20" t="str">
        <f>IF([1]sbb_raw_data!$L171&lt;&gt;"",MID([1]sbb_raw_data!$L171,4,19),"")</f>
        <v/>
      </c>
      <c r="C172" s="12" t="str">
        <f>IF(AND(B172&lt;&gt;"",[1]sbb_raw_data!$O171=""),VLOOKUP(VLOOKUP(P172,N$3:O$1000,2,FALSE),[2]XetraUserIDs!$A$2:$B$12,2,FALSE),"")</f>
        <v/>
      </c>
      <c r="D172" s="12" t="str">
        <f t="shared" si="13"/>
        <v/>
      </c>
      <c r="E172" s="12" t="str">
        <f t="shared" si="14"/>
        <v/>
      </c>
      <c r="F172" s="17" t="str">
        <f>IF(B172&lt;&gt;"",CONCATENATE(MID([1]sbb_raw_data!$A171,7,4),"-",MID([1]sbb_raw_data!$A171,4,2),"-",LEFT([1]sbb_raw_data!$A171,2),"T",RIGHT([1]sbb_raw_data!$A171,15),"Z"),"")</f>
        <v/>
      </c>
      <c r="G172" s="3" t="str">
        <f>IF(B172&lt;&gt;"",[1]sbb_raw_data!$I171,"")</f>
        <v/>
      </c>
      <c r="H172" s="9" t="str">
        <f>IF(B172&lt;&gt;"",[1]sbb_raw_data!$J171,"")</f>
        <v/>
      </c>
      <c r="I172" s="3" t="str">
        <f>IF(B172&lt;&gt;"",[1]sbb_raw_data!$H171,"")</f>
        <v/>
      </c>
      <c r="J172" s="3" t="str">
        <f>IF(B172&lt;&gt;"",IF([1]sbb_raw_data!$C171="EDE","XETA","Please fill in Segment MIC manually."),"")</f>
        <v/>
      </c>
      <c r="K172" s="12" t="str">
        <f t="shared" si="15"/>
        <v/>
      </c>
      <c r="L172" s="12" t="str">
        <f t="shared" si="16"/>
        <v/>
      </c>
      <c r="N172" s="3">
        <f>IF(B172&lt;&gt;"","",[1]sbb_raw_data!$N171)</f>
        <v>0</v>
      </c>
      <c r="O172" s="3">
        <f>[1]sbb_raw_data!$M171</f>
        <v>0</v>
      </c>
      <c r="P172" s="3">
        <f>[1]sbb_raw_data!$N171</f>
        <v>0</v>
      </c>
      <c r="Q172">
        <f t="shared" si="12"/>
        <v>0</v>
      </c>
    </row>
    <row r="173" spans="1:17" hidden="1" x14ac:dyDescent="0.25">
      <c r="A173" s="5"/>
      <c r="B173" s="20" t="str">
        <f>IF([1]sbb_raw_data!$L172&lt;&gt;"",MID([1]sbb_raw_data!$L172,4,19),"")</f>
        <v/>
      </c>
      <c r="C173" s="12" t="str">
        <f>IF(AND(B173&lt;&gt;"",[1]sbb_raw_data!$O172=""),VLOOKUP(VLOOKUP(P173,N$3:O$1000,2,FALSE),[2]XetraUserIDs!$A$2:$B$12,2,FALSE),"")</f>
        <v/>
      </c>
      <c r="D173" s="12" t="str">
        <f t="shared" si="13"/>
        <v/>
      </c>
      <c r="E173" s="12" t="str">
        <f t="shared" si="14"/>
        <v/>
      </c>
      <c r="F173" s="17" t="str">
        <f>IF(B173&lt;&gt;"",CONCATENATE(MID([1]sbb_raw_data!$A172,7,4),"-",MID([1]sbb_raw_data!$A172,4,2),"-",LEFT([1]sbb_raw_data!$A172,2),"T",RIGHT([1]sbb_raw_data!$A172,15),"Z"),"")</f>
        <v/>
      </c>
      <c r="G173" s="3" t="str">
        <f>IF(B173&lt;&gt;"",[1]sbb_raw_data!$I172,"")</f>
        <v/>
      </c>
      <c r="H173" s="9" t="str">
        <f>IF(B173&lt;&gt;"",[1]sbb_raw_data!$J172,"")</f>
        <v/>
      </c>
      <c r="I173" s="3" t="str">
        <f>IF(B173&lt;&gt;"",[1]sbb_raw_data!$H172,"")</f>
        <v/>
      </c>
      <c r="J173" s="3" t="str">
        <f>IF(B173&lt;&gt;"",IF([1]sbb_raw_data!$C172="EDE","XETA","Please fill in Segment MIC manually."),"")</f>
        <v/>
      </c>
      <c r="K173" s="12" t="str">
        <f t="shared" si="15"/>
        <v/>
      </c>
      <c r="L173" s="12" t="str">
        <f t="shared" si="16"/>
        <v/>
      </c>
      <c r="N173" s="3">
        <f>IF(B173&lt;&gt;"","",[1]sbb_raw_data!$N172)</f>
        <v>0</v>
      </c>
      <c r="O173" s="3">
        <f>[1]sbb_raw_data!$M172</f>
        <v>0</v>
      </c>
      <c r="P173" s="3">
        <f>[1]sbb_raw_data!$N172</f>
        <v>0</v>
      </c>
      <c r="Q173">
        <f t="shared" si="12"/>
        <v>0</v>
      </c>
    </row>
    <row r="174" spans="1:17" hidden="1" x14ac:dyDescent="0.25">
      <c r="A174" s="5"/>
      <c r="B174" s="20" t="str">
        <f>IF([1]sbb_raw_data!$L173&lt;&gt;"",MID([1]sbb_raw_data!$L173,4,19),"")</f>
        <v/>
      </c>
      <c r="C174" s="12" t="str">
        <f>IF(AND(B174&lt;&gt;"",[1]sbb_raw_data!$O173=""),VLOOKUP(VLOOKUP(P174,N$3:O$1000,2,FALSE),[2]XetraUserIDs!$A$2:$B$12,2,FALSE),"")</f>
        <v/>
      </c>
      <c r="D174" s="12" t="str">
        <f t="shared" si="13"/>
        <v/>
      </c>
      <c r="E174" s="12" t="str">
        <f t="shared" si="14"/>
        <v/>
      </c>
      <c r="F174" s="17" t="str">
        <f>IF(B174&lt;&gt;"",CONCATENATE(MID([1]sbb_raw_data!$A173,7,4),"-",MID([1]sbb_raw_data!$A173,4,2),"-",LEFT([1]sbb_raw_data!$A173,2),"T",RIGHT([1]sbb_raw_data!$A173,15),"Z"),"")</f>
        <v/>
      </c>
      <c r="G174" s="3" t="str">
        <f>IF(B174&lt;&gt;"",[1]sbb_raw_data!$I173,"")</f>
        <v/>
      </c>
      <c r="H174" s="9" t="str">
        <f>IF(B174&lt;&gt;"",[1]sbb_raw_data!$J173,"")</f>
        <v/>
      </c>
      <c r="I174" s="3" t="str">
        <f>IF(B174&lt;&gt;"",[1]sbb_raw_data!$H173,"")</f>
        <v/>
      </c>
      <c r="J174" s="3" t="str">
        <f>IF(B174&lt;&gt;"",IF([1]sbb_raw_data!$C173="EDE","XETA","Please fill in Segment MIC manually."),"")</f>
        <v/>
      </c>
      <c r="K174" s="12" t="str">
        <f t="shared" si="15"/>
        <v/>
      </c>
      <c r="L174" s="12" t="str">
        <f t="shared" si="16"/>
        <v/>
      </c>
      <c r="N174" s="3">
        <f>IF(B174&lt;&gt;"","",[1]sbb_raw_data!$N173)</f>
        <v>0</v>
      </c>
      <c r="O174" s="3">
        <f>[1]sbb_raw_data!$M173</f>
        <v>0</v>
      </c>
      <c r="P174" s="3">
        <f>[1]sbb_raw_data!$N173</f>
        <v>0</v>
      </c>
      <c r="Q174">
        <f t="shared" si="12"/>
        <v>0</v>
      </c>
    </row>
    <row r="175" spans="1:17" hidden="1" x14ac:dyDescent="0.25">
      <c r="A175" s="5"/>
      <c r="B175" s="20" t="str">
        <f>IF([1]sbb_raw_data!$L174&lt;&gt;"",MID([1]sbb_raw_data!$L174,4,19),"")</f>
        <v/>
      </c>
      <c r="C175" s="12" t="str">
        <f>IF(AND(B175&lt;&gt;"",[1]sbb_raw_data!$O174=""),VLOOKUP(VLOOKUP(P175,N$3:O$1000,2,FALSE),[2]XetraUserIDs!$A$2:$B$12,2,FALSE),"")</f>
        <v/>
      </c>
      <c r="D175" s="12" t="str">
        <f t="shared" si="13"/>
        <v/>
      </c>
      <c r="E175" s="12" t="str">
        <f t="shared" si="14"/>
        <v/>
      </c>
      <c r="F175" s="17" t="str">
        <f>IF(B175&lt;&gt;"",CONCATENATE(MID([1]sbb_raw_data!$A174,7,4),"-",MID([1]sbb_raw_data!$A174,4,2),"-",LEFT([1]sbb_raw_data!$A174,2),"T",RIGHT([1]sbb_raw_data!$A174,15),"Z"),"")</f>
        <v/>
      </c>
      <c r="G175" s="3" t="str">
        <f>IF(B175&lt;&gt;"",[1]sbb_raw_data!$I174,"")</f>
        <v/>
      </c>
      <c r="H175" s="9" t="str">
        <f>IF(B175&lt;&gt;"",[1]sbb_raw_data!$J174,"")</f>
        <v/>
      </c>
      <c r="I175" s="3" t="str">
        <f>IF(B175&lt;&gt;"",[1]sbb_raw_data!$H174,"")</f>
        <v/>
      </c>
      <c r="J175" s="3" t="str">
        <f>IF(B175&lt;&gt;"",IF([1]sbb_raw_data!$C174="EDE","XETA","Please fill in Segment MIC manually."),"")</f>
        <v/>
      </c>
      <c r="K175" s="12" t="str">
        <f t="shared" si="15"/>
        <v/>
      </c>
      <c r="L175" s="12" t="str">
        <f t="shared" si="16"/>
        <v/>
      </c>
      <c r="N175" s="3">
        <f>IF(B175&lt;&gt;"","",[1]sbb_raw_data!$N174)</f>
        <v>0</v>
      </c>
      <c r="O175" s="3">
        <f>[1]sbb_raw_data!$M174</f>
        <v>0</v>
      </c>
      <c r="P175" s="3">
        <f>[1]sbb_raw_data!$N174</f>
        <v>0</v>
      </c>
      <c r="Q175">
        <f t="shared" si="12"/>
        <v>0</v>
      </c>
    </row>
    <row r="176" spans="1:17" hidden="1" x14ac:dyDescent="0.25">
      <c r="A176" s="5"/>
      <c r="B176" s="20" t="str">
        <f>IF([1]sbb_raw_data!$L175&lt;&gt;"",MID([1]sbb_raw_data!$L175,4,19),"")</f>
        <v/>
      </c>
      <c r="C176" s="12" t="str">
        <f>IF(AND(B176&lt;&gt;"",[1]sbb_raw_data!$O175=""),VLOOKUP(VLOOKUP(P176,N$3:O$1000,2,FALSE),[2]XetraUserIDs!$A$2:$B$12,2,FALSE),"")</f>
        <v/>
      </c>
      <c r="D176" s="12" t="str">
        <f t="shared" si="13"/>
        <v/>
      </c>
      <c r="E176" s="12" t="str">
        <f t="shared" si="14"/>
        <v/>
      </c>
      <c r="F176" s="17" t="str">
        <f>IF(B176&lt;&gt;"",CONCATENATE(MID([1]sbb_raw_data!$A175,7,4),"-",MID([1]sbb_raw_data!$A175,4,2),"-",LEFT([1]sbb_raw_data!$A175,2),"T",RIGHT([1]sbb_raw_data!$A175,15),"Z"),"")</f>
        <v/>
      </c>
      <c r="G176" s="3" t="str">
        <f>IF(B176&lt;&gt;"",[1]sbb_raw_data!$I175,"")</f>
        <v/>
      </c>
      <c r="H176" s="9" t="str">
        <f>IF(B176&lt;&gt;"",[1]sbb_raw_data!$J175,"")</f>
        <v/>
      </c>
      <c r="I176" s="3" t="str">
        <f>IF(B176&lt;&gt;"",[1]sbb_raw_data!$H175,"")</f>
        <v/>
      </c>
      <c r="J176" s="3" t="str">
        <f>IF(B176&lt;&gt;"",IF([1]sbb_raw_data!$C175="EDE","XETA","Please fill in Segment MIC manually."),"")</f>
        <v/>
      </c>
      <c r="K176" s="12" t="str">
        <f t="shared" si="15"/>
        <v/>
      </c>
      <c r="L176" s="12" t="str">
        <f t="shared" si="16"/>
        <v/>
      </c>
      <c r="N176" s="3">
        <f>IF(B176&lt;&gt;"","",[1]sbb_raw_data!$N175)</f>
        <v>0</v>
      </c>
      <c r="O176" s="3">
        <f>[1]sbb_raw_data!$M175</f>
        <v>0</v>
      </c>
      <c r="P176" s="3">
        <f>[1]sbb_raw_data!$N175</f>
        <v>0</v>
      </c>
      <c r="Q176">
        <f t="shared" si="12"/>
        <v>0</v>
      </c>
    </row>
    <row r="177" spans="1:17" hidden="1" x14ac:dyDescent="0.25">
      <c r="A177" s="5"/>
      <c r="B177" s="20" t="str">
        <f>IF([1]sbb_raw_data!$L176&lt;&gt;"",MID([1]sbb_raw_data!$L176,4,19),"")</f>
        <v/>
      </c>
      <c r="C177" s="12" t="str">
        <f>IF(AND(B177&lt;&gt;"",[1]sbb_raw_data!$O176=""),VLOOKUP(VLOOKUP(P177,N$3:O$1000,2,FALSE),[2]XetraUserIDs!$A$2:$B$12,2,FALSE),"")</f>
        <v/>
      </c>
      <c r="D177" s="12" t="str">
        <f t="shared" si="13"/>
        <v/>
      </c>
      <c r="E177" s="12" t="str">
        <f t="shared" si="14"/>
        <v/>
      </c>
      <c r="F177" s="17" t="str">
        <f>IF(B177&lt;&gt;"",CONCATENATE(MID([1]sbb_raw_data!$A176,7,4),"-",MID([1]sbb_raw_data!$A176,4,2),"-",LEFT([1]sbb_raw_data!$A176,2),"T",RIGHT([1]sbb_raw_data!$A176,15),"Z"),"")</f>
        <v/>
      </c>
      <c r="G177" s="3" t="str">
        <f>IF(B177&lt;&gt;"",[1]sbb_raw_data!$I176,"")</f>
        <v/>
      </c>
      <c r="H177" s="9" t="str">
        <f>IF(B177&lt;&gt;"",[1]sbb_raw_data!$J176,"")</f>
        <v/>
      </c>
      <c r="I177" s="3" t="str">
        <f>IF(B177&lt;&gt;"",[1]sbb_raw_data!$H176,"")</f>
        <v/>
      </c>
      <c r="J177" s="3" t="str">
        <f>IF(B177&lt;&gt;"",IF([1]sbb_raw_data!$C176="EDE","XETA","Please fill in Segment MIC manually."),"")</f>
        <v/>
      </c>
      <c r="K177" s="12" t="str">
        <f t="shared" si="15"/>
        <v/>
      </c>
      <c r="L177" s="12" t="str">
        <f t="shared" si="16"/>
        <v/>
      </c>
      <c r="N177" s="3">
        <f>IF(B177&lt;&gt;"","",[1]sbb_raw_data!$N176)</f>
        <v>0</v>
      </c>
      <c r="O177" s="3">
        <f>[1]sbb_raw_data!$M176</f>
        <v>0</v>
      </c>
      <c r="P177" s="3">
        <f>[1]sbb_raw_data!$N176</f>
        <v>0</v>
      </c>
      <c r="Q177">
        <f t="shared" si="12"/>
        <v>0</v>
      </c>
    </row>
    <row r="178" spans="1:17" hidden="1" x14ac:dyDescent="0.25">
      <c r="A178" s="5"/>
      <c r="B178" s="20" t="str">
        <f>IF([1]sbb_raw_data!$L177&lt;&gt;"",MID([1]sbb_raw_data!$L177,4,19),"")</f>
        <v/>
      </c>
      <c r="C178" s="12" t="str">
        <f>IF(AND(B178&lt;&gt;"",[1]sbb_raw_data!$O177=""),VLOOKUP(VLOOKUP(P178,N$3:O$1000,2,FALSE),[2]XetraUserIDs!$A$2:$B$12,2,FALSE),"")</f>
        <v/>
      </c>
      <c r="D178" s="12" t="str">
        <f t="shared" si="13"/>
        <v/>
      </c>
      <c r="E178" s="12" t="str">
        <f t="shared" si="14"/>
        <v/>
      </c>
      <c r="F178" s="17" t="str">
        <f>IF(B178&lt;&gt;"",CONCATENATE(MID([1]sbb_raw_data!$A177,7,4),"-",MID([1]sbb_raw_data!$A177,4,2),"-",LEFT([1]sbb_raw_data!$A177,2),"T",RIGHT([1]sbb_raw_data!$A177,15),"Z"),"")</f>
        <v/>
      </c>
      <c r="G178" s="3" t="str">
        <f>IF(B178&lt;&gt;"",[1]sbb_raw_data!$I177,"")</f>
        <v/>
      </c>
      <c r="H178" s="9" t="str">
        <f>IF(B178&lt;&gt;"",[1]sbb_raw_data!$J177,"")</f>
        <v/>
      </c>
      <c r="I178" s="3" t="str">
        <f>IF(B178&lt;&gt;"",[1]sbb_raw_data!$H177,"")</f>
        <v/>
      </c>
      <c r="J178" s="3" t="str">
        <f>IF(B178&lt;&gt;"",IF([1]sbb_raw_data!$C177="EDE","XETA","Please fill in Segment MIC manually."),"")</f>
        <v/>
      </c>
      <c r="K178" s="12" t="str">
        <f t="shared" si="15"/>
        <v/>
      </c>
      <c r="L178" s="12" t="str">
        <f t="shared" si="16"/>
        <v/>
      </c>
      <c r="N178" s="3">
        <f>IF(B178&lt;&gt;"","",[1]sbb_raw_data!$N177)</f>
        <v>0</v>
      </c>
      <c r="O178" s="3">
        <f>[1]sbb_raw_data!$M177</f>
        <v>0</v>
      </c>
      <c r="P178" s="3">
        <f>[1]sbb_raw_data!$N177</f>
        <v>0</v>
      </c>
      <c r="Q178">
        <f t="shared" si="12"/>
        <v>0</v>
      </c>
    </row>
    <row r="179" spans="1:17" hidden="1" x14ac:dyDescent="0.25">
      <c r="A179" s="13"/>
      <c r="B179" s="20" t="str">
        <f>IF([1]sbb_raw_data!$L178&lt;&gt;"",MID([1]sbb_raw_data!$L178,4,19),"")</f>
        <v/>
      </c>
      <c r="C179" s="12" t="str">
        <f>IF(AND(B179&lt;&gt;"",[1]sbb_raw_data!$O178=""),VLOOKUP(VLOOKUP(P179,N$3:O$1000,2,FALSE),[2]XetraUserIDs!$A$2:$B$12,2,FALSE),"")</f>
        <v/>
      </c>
      <c r="D179" s="12" t="str">
        <f t="shared" si="13"/>
        <v/>
      </c>
      <c r="E179" s="12" t="str">
        <f t="shared" si="14"/>
        <v/>
      </c>
      <c r="F179" s="17" t="str">
        <f>IF(B179&lt;&gt;"",CONCATENATE(MID([1]sbb_raw_data!$A178,7,4),"-",MID([1]sbb_raw_data!$A178,4,2),"-",LEFT([1]sbb_raw_data!$A178,2),"T",RIGHT([1]sbb_raw_data!$A178,15),"Z"),"")</f>
        <v/>
      </c>
      <c r="G179" s="3" t="str">
        <f>IF(B179&lt;&gt;"",[1]sbb_raw_data!$I178,"")</f>
        <v/>
      </c>
      <c r="H179" s="9" t="str">
        <f>IF(B179&lt;&gt;"",[1]sbb_raw_data!$J178,"")</f>
        <v/>
      </c>
      <c r="I179" s="3" t="str">
        <f>IF(B179&lt;&gt;"",[1]sbb_raw_data!$H178,"")</f>
        <v/>
      </c>
      <c r="J179" s="3" t="str">
        <f>IF(B179&lt;&gt;"",IF([1]sbb_raw_data!$C178="EDE","XETA","Please fill in Segment MIC manually."),"")</f>
        <v/>
      </c>
      <c r="K179" s="12" t="str">
        <f t="shared" si="15"/>
        <v/>
      </c>
      <c r="L179" s="12" t="str">
        <f t="shared" si="16"/>
        <v/>
      </c>
      <c r="N179" s="3">
        <f>IF(B179&lt;&gt;"","",[1]sbb_raw_data!$N178)</f>
        <v>0</v>
      </c>
      <c r="O179" s="3">
        <f>[1]sbb_raw_data!$M178</f>
        <v>0</v>
      </c>
      <c r="P179" s="3">
        <f>[1]sbb_raw_data!$N178</f>
        <v>0</v>
      </c>
      <c r="Q179">
        <f t="shared" si="12"/>
        <v>0</v>
      </c>
    </row>
    <row r="180" spans="1:17" hidden="1" x14ac:dyDescent="0.25">
      <c r="A180" s="5"/>
      <c r="B180" s="20" t="str">
        <f>IF([1]sbb_raw_data!$L179&lt;&gt;"",MID([1]sbb_raw_data!$L179,4,19),"")</f>
        <v/>
      </c>
      <c r="C180" s="12" t="str">
        <f>IF(AND(B180&lt;&gt;"",[1]sbb_raw_data!$O179=""),VLOOKUP(VLOOKUP(P180,N$3:O$1000,2,FALSE),[2]XetraUserIDs!$A$2:$B$12,2,FALSE),"")</f>
        <v/>
      </c>
      <c r="D180" s="12" t="str">
        <f t="shared" si="13"/>
        <v/>
      </c>
      <c r="E180" s="12" t="str">
        <f t="shared" si="14"/>
        <v/>
      </c>
      <c r="F180" s="17" t="str">
        <f>IF(B180&lt;&gt;"",CONCATENATE(MID([1]sbb_raw_data!$A179,7,4),"-",MID([1]sbb_raw_data!$A179,4,2),"-",LEFT([1]sbb_raw_data!$A179,2),"T",RIGHT([1]sbb_raw_data!$A179,15),"Z"),"")</f>
        <v/>
      </c>
      <c r="G180" s="3" t="str">
        <f>IF(B180&lt;&gt;"",[1]sbb_raw_data!$I179,"")</f>
        <v/>
      </c>
      <c r="H180" s="9" t="str">
        <f>IF(B180&lt;&gt;"",[1]sbb_raw_data!$J179,"")</f>
        <v/>
      </c>
      <c r="I180" s="3" t="str">
        <f>IF(B180&lt;&gt;"",[1]sbb_raw_data!$H179,"")</f>
        <v/>
      </c>
      <c r="J180" s="3" t="str">
        <f>IF(B180&lt;&gt;"",IF([1]sbb_raw_data!$C179="EDE","XETA","Please fill in Segment MIC manually."),"")</f>
        <v/>
      </c>
      <c r="K180" s="12" t="str">
        <f t="shared" si="15"/>
        <v/>
      </c>
      <c r="L180" s="12" t="str">
        <f t="shared" si="16"/>
        <v/>
      </c>
      <c r="N180" s="3">
        <f>IF(B180&lt;&gt;"","",[1]sbb_raw_data!$N179)</f>
        <v>0</v>
      </c>
      <c r="O180" s="3">
        <f>[1]sbb_raw_data!$M179</f>
        <v>0</v>
      </c>
      <c r="P180" s="3">
        <f>[1]sbb_raw_data!$N179</f>
        <v>0</v>
      </c>
      <c r="Q180">
        <f t="shared" si="12"/>
        <v>0</v>
      </c>
    </row>
    <row r="181" spans="1:17" hidden="1" x14ac:dyDescent="0.25">
      <c r="A181" s="5"/>
      <c r="B181" s="20" t="str">
        <f>IF([1]sbb_raw_data!$L180&lt;&gt;"",MID([1]sbb_raw_data!$L180,4,19),"")</f>
        <v/>
      </c>
      <c r="C181" s="12" t="str">
        <f>IF(AND(B181&lt;&gt;"",[1]sbb_raw_data!$O180=""),VLOOKUP(VLOOKUP(P181,N$3:O$1000,2,FALSE),[2]XetraUserIDs!$A$2:$B$12,2,FALSE),"")</f>
        <v/>
      </c>
      <c r="D181" s="12" t="str">
        <f t="shared" si="13"/>
        <v/>
      </c>
      <c r="E181" s="12" t="str">
        <f t="shared" si="14"/>
        <v/>
      </c>
      <c r="F181" s="17" t="str">
        <f>IF(B181&lt;&gt;"",CONCATENATE(MID([1]sbb_raw_data!$A180,7,4),"-",MID([1]sbb_raw_data!$A180,4,2),"-",LEFT([1]sbb_raw_data!$A180,2),"T",RIGHT([1]sbb_raw_data!$A180,15),"Z"),"")</f>
        <v/>
      </c>
      <c r="G181" s="3" t="str">
        <f>IF(B181&lt;&gt;"",[1]sbb_raw_data!$I180,"")</f>
        <v/>
      </c>
      <c r="H181" s="9" t="str">
        <f>IF(B181&lt;&gt;"",[1]sbb_raw_data!$J180,"")</f>
        <v/>
      </c>
      <c r="I181" s="3" t="str">
        <f>IF(B181&lt;&gt;"",[1]sbb_raw_data!$H180,"")</f>
        <v/>
      </c>
      <c r="J181" s="3" t="str">
        <f>IF(B181&lt;&gt;"",IF([1]sbb_raw_data!$C180="EDE","XETA","Please fill in Segment MIC manually."),"")</f>
        <v/>
      </c>
      <c r="K181" s="12" t="str">
        <f t="shared" si="15"/>
        <v/>
      </c>
      <c r="L181" s="12" t="str">
        <f t="shared" si="16"/>
        <v/>
      </c>
      <c r="N181" s="3">
        <f>IF(B181&lt;&gt;"","",[1]sbb_raw_data!$N180)</f>
        <v>0</v>
      </c>
      <c r="O181" s="3">
        <f>[1]sbb_raw_data!$M180</f>
        <v>0</v>
      </c>
      <c r="P181" s="3">
        <f>[1]sbb_raw_data!$N180</f>
        <v>0</v>
      </c>
      <c r="Q181">
        <f t="shared" si="12"/>
        <v>0</v>
      </c>
    </row>
    <row r="182" spans="1:17" hidden="1" x14ac:dyDescent="0.25">
      <c r="A182" s="5"/>
      <c r="B182" s="20" t="str">
        <f>IF([1]sbb_raw_data!$L181&lt;&gt;"",MID([1]sbb_raw_data!$L181,4,19),"")</f>
        <v/>
      </c>
      <c r="C182" s="12" t="str">
        <f>IF(AND(B182&lt;&gt;"",[1]sbb_raw_data!$O181=""),VLOOKUP(VLOOKUP(P182,N$3:O$1000,2,FALSE),[2]XetraUserIDs!$A$2:$B$12,2,FALSE),"")</f>
        <v/>
      </c>
      <c r="D182" s="12" t="str">
        <f t="shared" si="13"/>
        <v/>
      </c>
      <c r="E182" s="12" t="str">
        <f t="shared" si="14"/>
        <v/>
      </c>
      <c r="F182" s="17" t="str">
        <f>IF(B182&lt;&gt;"",CONCATENATE(MID([1]sbb_raw_data!$A181,7,4),"-",MID([1]sbb_raw_data!$A181,4,2),"-",LEFT([1]sbb_raw_data!$A181,2),"T",RIGHT([1]sbb_raw_data!$A181,15),"Z"),"")</f>
        <v/>
      </c>
      <c r="G182" s="3" t="str">
        <f>IF(B182&lt;&gt;"",[1]sbb_raw_data!$I181,"")</f>
        <v/>
      </c>
      <c r="H182" s="9" t="str">
        <f>IF(B182&lt;&gt;"",[1]sbb_raw_data!$J181,"")</f>
        <v/>
      </c>
      <c r="I182" s="3" t="str">
        <f>IF(B182&lt;&gt;"",[1]sbb_raw_data!$H181,"")</f>
        <v/>
      </c>
      <c r="J182" s="3" t="str">
        <f>IF(B182&lt;&gt;"",IF([1]sbb_raw_data!$C181="EDE","XETA","Please fill in Segment MIC manually."),"")</f>
        <v/>
      </c>
      <c r="K182" s="12" t="str">
        <f t="shared" si="15"/>
        <v/>
      </c>
      <c r="L182" s="12" t="str">
        <f t="shared" si="16"/>
        <v/>
      </c>
      <c r="N182" s="3">
        <f>IF(B182&lt;&gt;"","",[1]sbb_raw_data!$N181)</f>
        <v>0</v>
      </c>
      <c r="O182" s="3">
        <f>[1]sbb_raw_data!$M181</f>
        <v>0</v>
      </c>
      <c r="P182" s="3">
        <f>[1]sbb_raw_data!$N181</f>
        <v>0</v>
      </c>
      <c r="Q182">
        <f t="shared" si="12"/>
        <v>0</v>
      </c>
    </row>
    <row r="183" spans="1:17" hidden="1" x14ac:dyDescent="0.25">
      <c r="A183" s="5"/>
      <c r="B183" s="20" t="str">
        <f>IF([1]sbb_raw_data!$L182&lt;&gt;"",MID([1]sbb_raw_data!$L182,4,19),"")</f>
        <v/>
      </c>
      <c r="C183" s="12" t="str">
        <f>IF(AND(B183&lt;&gt;"",[1]sbb_raw_data!$O182=""),VLOOKUP(VLOOKUP(P183,N$3:O$1000,2,FALSE),[2]XetraUserIDs!$A$2:$B$12,2,FALSE),"")</f>
        <v/>
      </c>
      <c r="D183" s="12" t="str">
        <f t="shared" si="13"/>
        <v/>
      </c>
      <c r="E183" s="12" t="str">
        <f t="shared" si="14"/>
        <v/>
      </c>
      <c r="F183" s="17" t="str">
        <f>IF(B183&lt;&gt;"",CONCATENATE(MID([1]sbb_raw_data!$A182,7,4),"-",MID([1]sbb_raw_data!$A182,4,2),"-",LEFT([1]sbb_raw_data!$A182,2),"T",RIGHT([1]sbb_raw_data!$A182,15),"Z"),"")</f>
        <v/>
      </c>
      <c r="G183" s="3" t="str">
        <f>IF(B183&lt;&gt;"",[1]sbb_raw_data!$I182,"")</f>
        <v/>
      </c>
      <c r="H183" s="9" t="str">
        <f>IF(B183&lt;&gt;"",[1]sbb_raw_data!$J182,"")</f>
        <v/>
      </c>
      <c r="I183" s="3" t="str">
        <f>IF(B183&lt;&gt;"",[1]sbb_raw_data!$H182,"")</f>
        <v/>
      </c>
      <c r="J183" s="3" t="str">
        <f>IF(B183&lt;&gt;"",IF([1]sbb_raw_data!$C182="EDE","XETA","Please fill in Segment MIC manually."),"")</f>
        <v/>
      </c>
      <c r="K183" s="12" t="str">
        <f t="shared" si="15"/>
        <v/>
      </c>
      <c r="L183" s="12" t="str">
        <f t="shared" si="16"/>
        <v/>
      </c>
      <c r="N183" s="3">
        <f>IF(B183&lt;&gt;"","",[1]sbb_raw_data!$N182)</f>
        <v>0</v>
      </c>
      <c r="O183" s="3">
        <f>[1]sbb_raw_data!$M182</f>
        <v>0</v>
      </c>
      <c r="P183" s="3">
        <f>[1]sbb_raw_data!$N182</f>
        <v>0</v>
      </c>
      <c r="Q183">
        <f t="shared" si="12"/>
        <v>0</v>
      </c>
    </row>
    <row r="184" spans="1:17" hidden="1" x14ac:dyDescent="0.25">
      <c r="A184" s="5"/>
      <c r="B184" s="20" t="str">
        <f>IF([1]sbb_raw_data!$L183&lt;&gt;"",MID([1]sbb_raw_data!$L183,4,19),"")</f>
        <v/>
      </c>
      <c r="C184" s="12" t="str">
        <f>IF(AND(B184&lt;&gt;"",[1]sbb_raw_data!$O183=""),VLOOKUP(VLOOKUP(P184,N$3:O$1000,2,FALSE),[2]XetraUserIDs!$A$2:$B$12,2,FALSE),"")</f>
        <v/>
      </c>
      <c r="D184" s="12" t="str">
        <f t="shared" si="13"/>
        <v/>
      </c>
      <c r="E184" s="12" t="str">
        <f t="shared" si="14"/>
        <v/>
      </c>
      <c r="F184" s="17" t="str">
        <f>IF(B184&lt;&gt;"",CONCATENATE(MID([1]sbb_raw_data!$A183,7,4),"-",MID([1]sbb_raw_data!$A183,4,2),"-",LEFT([1]sbb_raw_data!$A183,2),"T",RIGHT([1]sbb_raw_data!$A183,15),"Z"),"")</f>
        <v/>
      </c>
      <c r="G184" s="3" t="str">
        <f>IF(B184&lt;&gt;"",[1]sbb_raw_data!$I183,"")</f>
        <v/>
      </c>
      <c r="H184" s="9" t="str">
        <f>IF(B184&lt;&gt;"",[1]sbb_raw_data!$J183,"")</f>
        <v/>
      </c>
      <c r="I184" s="3" t="str">
        <f>IF(B184&lt;&gt;"",[1]sbb_raw_data!$H183,"")</f>
        <v/>
      </c>
      <c r="J184" s="3" t="str">
        <f>IF(B184&lt;&gt;"",IF([1]sbb_raw_data!$C183="EDE","XETA","Please fill in Segment MIC manually."),"")</f>
        <v/>
      </c>
      <c r="K184" s="12" t="str">
        <f t="shared" si="15"/>
        <v/>
      </c>
      <c r="L184" s="12" t="str">
        <f t="shared" si="16"/>
        <v/>
      </c>
      <c r="N184" s="3">
        <f>IF(B184&lt;&gt;"","",[1]sbb_raw_data!$N183)</f>
        <v>0</v>
      </c>
      <c r="O184" s="3">
        <f>[1]sbb_raw_data!$M183</f>
        <v>0</v>
      </c>
      <c r="P184" s="3">
        <f>[1]sbb_raw_data!$N183</f>
        <v>0</v>
      </c>
      <c r="Q184">
        <f t="shared" si="12"/>
        <v>0</v>
      </c>
    </row>
    <row r="185" spans="1:17" hidden="1" x14ac:dyDescent="0.25">
      <c r="A185" s="5"/>
      <c r="B185" s="20" t="str">
        <f>IF([1]sbb_raw_data!$L184&lt;&gt;"",MID([1]sbb_raw_data!$L184,4,19),"")</f>
        <v/>
      </c>
      <c r="C185" s="12" t="str">
        <f>IF(AND(B185&lt;&gt;"",[1]sbb_raw_data!$O184=""),VLOOKUP(VLOOKUP(P185,N$3:O$1000,2,FALSE),[2]XetraUserIDs!$A$2:$B$12,2,FALSE),"")</f>
        <v/>
      </c>
      <c r="D185" s="12" t="str">
        <f t="shared" si="13"/>
        <v/>
      </c>
      <c r="E185" s="12" t="str">
        <f t="shared" si="14"/>
        <v/>
      </c>
      <c r="F185" s="17" t="str">
        <f>IF(B185&lt;&gt;"",CONCATENATE(MID([1]sbb_raw_data!$A184,7,4),"-",MID([1]sbb_raw_data!$A184,4,2),"-",LEFT([1]sbb_raw_data!$A184,2),"T",RIGHT([1]sbb_raw_data!$A184,15),"Z"),"")</f>
        <v/>
      </c>
      <c r="G185" s="3" t="str">
        <f>IF(B185&lt;&gt;"",[1]sbb_raw_data!$I184,"")</f>
        <v/>
      </c>
      <c r="H185" s="9" t="str">
        <f>IF(B185&lt;&gt;"",[1]sbb_raw_data!$J184,"")</f>
        <v/>
      </c>
      <c r="I185" s="3" t="str">
        <f>IF(B185&lt;&gt;"",[1]sbb_raw_data!$H184,"")</f>
        <v/>
      </c>
      <c r="J185" s="3" t="str">
        <f>IF(B185&lt;&gt;"",IF([1]sbb_raw_data!$C184="EDE","XETA","Please fill in Segment MIC manually."),"")</f>
        <v/>
      </c>
      <c r="K185" s="12" t="str">
        <f t="shared" si="15"/>
        <v/>
      </c>
      <c r="L185" s="12" t="str">
        <f t="shared" si="16"/>
        <v/>
      </c>
      <c r="N185" s="3">
        <f>IF(B185&lt;&gt;"","",[1]sbb_raw_data!$N184)</f>
        <v>0</v>
      </c>
      <c r="O185" s="3">
        <f>[1]sbb_raw_data!$M184</f>
        <v>0</v>
      </c>
      <c r="P185" s="3">
        <f>[1]sbb_raw_data!$N184</f>
        <v>0</v>
      </c>
      <c r="Q185">
        <f t="shared" si="12"/>
        <v>0</v>
      </c>
    </row>
    <row r="186" spans="1:17" hidden="1" x14ac:dyDescent="0.25">
      <c r="A186" s="5"/>
      <c r="B186" s="20" t="str">
        <f>IF([1]sbb_raw_data!$L185&lt;&gt;"",MID([1]sbb_raw_data!$L185,4,19),"")</f>
        <v/>
      </c>
      <c r="C186" s="12" t="str">
        <f>IF(AND(B186&lt;&gt;"",[1]sbb_raw_data!$O185=""),VLOOKUP(VLOOKUP(P186,N$3:O$1000,2,FALSE),[2]XetraUserIDs!$A$2:$B$12,2,FALSE),"")</f>
        <v/>
      </c>
      <c r="D186" s="12" t="str">
        <f t="shared" si="13"/>
        <v/>
      </c>
      <c r="E186" s="12" t="str">
        <f t="shared" si="14"/>
        <v/>
      </c>
      <c r="F186" s="17" t="str">
        <f>IF(B186&lt;&gt;"",CONCATENATE(MID([1]sbb_raw_data!$A185,7,4),"-",MID([1]sbb_raw_data!$A185,4,2),"-",LEFT([1]sbb_raw_data!$A185,2),"T",RIGHT([1]sbb_raw_data!$A185,15),"Z"),"")</f>
        <v/>
      </c>
      <c r="G186" s="3" t="str">
        <f>IF(B186&lt;&gt;"",[1]sbb_raw_data!$I185,"")</f>
        <v/>
      </c>
      <c r="H186" s="9" t="str">
        <f>IF(B186&lt;&gt;"",[1]sbb_raw_data!$J185,"")</f>
        <v/>
      </c>
      <c r="I186" s="3" t="str">
        <f>IF(B186&lt;&gt;"",[1]sbb_raw_data!$H185,"")</f>
        <v/>
      </c>
      <c r="J186" s="3" t="str">
        <f>IF(B186&lt;&gt;"",IF([1]sbb_raw_data!$C185="EDE","XETA","Please fill in Segment MIC manually."),"")</f>
        <v/>
      </c>
      <c r="K186" s="12" t="str">
        <f t="shared" si="15"/>
        <v/>
      </c>
      <c r="L186" s="12" t="str">
        <f t="shared" si="16"/>
        <v/>
      </c>
      <c r="N186" s="3">
        <f>IF(B186&lt;&gt;"","",[1]sbb_raw_data!$N185)</f>
        <v>0</v>
      </c>
      <c r="O186" s="3">
        <f>[1]sbb_raw_data!$M185</f>
        <v>0</v>
      </c>
      <c r="P186" s="3">
        <f>[1]sbb_raw_data!$N185</f>
        <v>0</v>
      </c>
      <c r="Q186">
        <f t="shared" si="12"/>
        <v>0</v>
      </c>
    </row>
    <row r="187" spans="1:17" hidden="1" x14ac:dyDescent="0.25">
      <c r="A187" s="13"/>
      <c r="B187" s="20" t="str">
        <f>IF([1]sbb_raw_data!$L186&lt;&gt;"",MID([1]sbb_raw_data!$L186,4,19),"")</f>
        <v/>
      </c>
      <c r="C187" s="12" t="str">
        <f>IF(AND(B187&lt;&gt;"",[1]sbb_raw_data!$O186=""),VLOOKUP(VLOOKUP(P187,N$3:O$1000,2,FALSE),[2]XetraUserIDs!$A$2:$B$12,2,FALSE),"")</f>
        <v/>
      </c>
      <c r="D187" s="12" t="str">
        <f t="shared" si="13"/>
        <v/>
      </c>
      <c r="E187" s="12" t="str">
        <f t="shared" si="14"/>
        <v/>
      </c>
      <c r="F187" s="17" t="str">
        <f>IF(B187&lt;&gt;"",CONCATENATE(MID([1]sbb_raw_data!$A186,7,4),"-",MID([1]sbb_raw_data!$A186,4,2),"-",LEFT([1]sbb_raw_data!$A186,2),"T",RIGHT([1]sbb_raw_data!$A186,15),"Z"),"")</f>
        <v/>
      </c>
      <c r="G187" s="3" t="str">
        <f>IF(B187&lt;&gt;"",[1]sbb_raw_data!$I186,"")</f>
        <v/>
      </c>
      <c r="H187" s="9" t="str">
        <f>IF(B187&lt;&gt;"",[1]sbb_raw_data!$J186,"")</f>
        <v/>
      </c>
      <c r="I187" s="3" t="str">
        <f>IF(B187&lt;&gt;"",[1]sbb_raw_data!$H186,"")</f>
        <v/>
      </c>
      <c r="J187" s="3" t="str">
        <f>IF(B187&lt;&gt;"",IF([1]sbb_raw_data!$C186="EDE","XETA","Please fill in Segment MIC manually."),"")</f>
        <v/>
      </c>
      <c r="K187" s="12" t="str">
        <f t="shared" si="15"/>
        <v/>
      </c>
      <c r="L187" s="12" t="str">
        <f t="shared" si="16"/>
        <v/>
      </c>
      <c r="N187" s="3">
        <f>IF(B187&lt;&gt;"","",[1]sbb_raw_data!$N186)</f>
        <v>0</v>
      </c>
      <c r="O187" s="3">
        <f>[1]sbb_raw_data!$M186</f>
        <v>0</v>
      </c>
      <c r="P187" s="3">
        <f>[1]sbb_raw_data!$N186</f>
        <v>0</v>
      </c>
      <c r="Q187">
        <f t="shared" si="12"/>
        <v>0</v>
      </c>
    </row>
    <row r="188" spans="1:17" hidden="1" x14ac:dyDescent="0.25">
      <c r="A188" s="5"/>
      <c r="B188" s="20" t="str">
        <f>IF([1]sbb_raw_data!$L187&lt;&gt;"",MID([1]sbb_raw_data!$L187,4,19),"")</f>
        <v/>
      </c>
      <c r="C188" s="12" t="str">
        <f>IF(AND(B188&lt;&gt;"",[1]sbb_raw_data!$O187=""),VLOOKUP(VLOOKUP(P188,N$3:O$1000,2,FALSE),[2]XetraUserIDs!$A$2:$B$12,2,FALSE),"")</f>
        <v/>
      </c>
      <c r="D188" s="12" t="str">
        <f t="shared" si="13"/>
        <v/>
      </c>
      <c r="E188" s="12" t="str">
        <f t="shared" si="14"/>
        <v/>
      </c>
      <c r="F188" s="17" t="str">
        <f>IF(B188&lt;&gt;"",CONCATENATE(MID([1]sbb_raw_data!$A187,7,4),"-",MID([1]sbb_raw_data!$A187,4,2),"-",LEFT([1]sbb_raw_data!$A187,2),"T",RIGHT([1]sbb_raw_data!$A187,15),"Z"),"")</f>
        <v/>
      </c>
      <c r="G188" s="3" t="str">
        <f>IF(B188&lt;&gt;"",[1]sbb_raw_data!$I187,"")</f>
        <v/>
      </c>
      <c r="H188" s="9" t="str">
        <f>IF(B188&lt;&gt;"",[1]sbb_raw_data!$J187,"")</f>
        <v/>
      </c>
      <c r="I188" s="3" t="str">
        <f>IF(B188&lt;&gt;"",[1]sbb_raw_data!$H187,"")</f>
        <v/>
      </c>
      <c r="J188" s="3" t="str">
        <f>IF(B188&lt;&gt;"",IF([1]sbb_raw_data!$C187="EDE","XETA","Please fill in Segment MIC manually."),"")</f>
        <v/>
      </c>
      <c r="K188" s="12" t="str">
        <f t="shared" si="15"/>
        <v/>
      </c>
      <c r="L188" s="12" t="str">
        <f t="shared" si="16"/>
        <v/>
      </c>
      <c r="N188" s="3">
        <f>IF(B188&lt;&gt;"","",[1]sbb_raw_data!$N187)</f>
        <v>0</v>
      </c>
      <c r="O188" s="3">
        <f>[1]sbb_raw_data!$M187</f>
        <v>0</v>
      </c>
      <c r="P188" s="3">
        <f>[1]sbb_raw_data!$N187</f>
        <v>0</v>
      </c>
      <c r="Q188">
        <f t="shared" si="12"/>
        <v>0</v>
      </c>
    </row>
    <row r="189" spans="1:17" hidden="1" x14ac:dyDescent="0.25">
      <c r="A189" s="5"/>
      <c r="B189" s="20" t="str">
        <f>IF([1]sbb_raw_data!$L188&lt;&gt;"",MID([1]sbb_raw_data!$L188,4,19),"")</f>
        <v/>
      </c>
      <c r="C189" s="12" t="str">
        <f>IF(AND(B189&lt;&gt;"",[1]sbb_raw_data!$O188=""),VLOOKUP(VLOOKUP(P189,N$3:O$1000,2,FALSE),[2]XetraUserIDs!$A$2:$B$12,2,FALSE),"")</f>
        <v/>
      </c>
      <c r="D189" s="12" t="str">
        <f t="shared" si="13"/>
        <v/>
      </c>
      <c r="E189" s="12" t="str">
        <f t="shared" si="14"/>
        <v/>
      </c>
      <c r="F189" s="17" t="str">
        <f>IF(B189&lt;&gt;"",CONCATENATE(MID([1]sbb_raw_data!$A188,7,4),"-",MID([1]sbb_raw_data!$A188,4,2),"-",LEFT([1]sbb_raw_data!$A188,2),"T",RIGHT([1]sbb_raw_data!$A188,15),"Z"),"")</f>
        <v/>
      </c>
      <c r="G189" s="3" t="str">
        <f>IF(B189&lt;&gt;"",[1]sbb_raw_data!$I188,"")</f>
        <v/>
      </c>
      <c r="H189" s="9" t="str">
        <f>IF(B189&lt;&gt;"",[1]sbb_raw_data!$J188,"")</f>
        <v/>
      </c>
      <c r="I189" s="3" t="str">
        <f>IF(B189&lt;&gt;"",[1]sbb_raw_data!$H188,"")</f>
        <v/>
      </c>
      <c r="J189" s="3" t="str">
        <f>IF(B189&lt;&gt;"",IF([1]sbb_raw_data!$C188="EDE","XETA","Please fill in Segment MIC manually."),"")</f>
        <v/>
      </c>
      <c r="K189" s="12" t="str">
        <f t="shared" si="15"/>
        <v/>
      </c>
      <c r="L189" s="12" t="str">
        <f t="shared" si="16"/>
        <v/>
      </c>
      <c r="N189" s="3">
        <f>IF(B189&lt;&gt;"","",[1]sbb_raw_data!$N188)</f>
        <v>0</v>
      </c>
      <c r="O189" s="3">
        <f>[1]sbb_raw_data!$M188</f>
        <v>0</v>
      </c>
      <c r="P189" s="3">
        <f>[1]sbb_raw_data!$N188</f>
        <v>0</v>
      </c>
      <c r="Q189">
        <f t="shared" si="12"/>
        <v>0</v>
      </c>
    </row>
    <row r="190" spans="1:17" hidden="1" x14ac:dyDescent="0.25">
      <c r="A190" s="5"/>
      <c r="B190" s="20" t="str">
        <f>IF([1]sbb_raw_data!$L189&lt;&gt;"",MID([1]sbb_raw_data!$L189,4,19),"")</f>
        <v/>
      </c>
      <c r="C190" s="12" t="str">
        <f>IF(AND(B190&lt;&gt;"",[1]sbb_raw_data!$O189=""),VLOOKUP(VLOOKUP(P190,N$3:O$1000,2,FALSE),[2]XetraUserIDs!$A$2:$B$12,2,FALSE),"")</f>
        <v/>
      </c>
      <c r="D190" s="12" t="str">
        <f t="shared" si="13"/>
        <v/>
      </c>
      <c r="E190" s="12" t="str">
        <f t="shared" si="14"/>
        <v/>
      </c>
      <c r="F190" s="17" t="str">
        <f>IF(B190&lt;&gt;"",CONCATENATE(MID([1]sbb_raw_data!$A189,7,4),"-",MID([1]sbb_raw_data!$A189,4,2),"-",LEFT([1]sbb_raw_data!$A189,2),"T",RIGHT([1]sbb_raw_data!$A189,15),"Z"),"")</f>
        <v/>
      </c>
      <c r="G190" s="3" t="str">
        <f>IF(B190&lt;&gt;"",[1]sbb_raw_data!$I189,"")</f>
        <v/>
      </c>
      <c r="H190" s="9" t="str">
        <f>IF(B190&lt;&gt;"",[1]sbb_raw_data!$J189,"")</f>
        <v/>
      </c>
      <c r="I190" s="3" t="str">
        <f>IF(B190&lt;&gt;"",[1]sbb_raw_data!$H189,"")</f>
        <v/>
      </c>
      <c r="J190" s="3" t="str">
        <f>IF(B190&lt;&gt;"",IF([1]sbb_raw_data!$C189="EDE","XETA","Please fill in Segment MIC manually."),"")</f>
        <v/>
      </c>
      <c r="K190" s="12" t="str">
        <f t="shared" si="15"/>
        <v/>
      </c>
      <c r="L190" s="12" t="str">
        <f t="shared" si="16"/>
        <v/>
      </c>
      <c r="N190" s="3">
        <f>IF(B190&lt;&gt;"","",[1]sbb_raw_data!$N189)</f>
        <v>0</v>
      </c>
      <c r="O190" s="3">
        <f>[1]sbb_raw_data!$M189</f>
        <v>0</v>
      </c>
      <c r="P190" s="3">
        <f>[1]sbb_raw_data!$N189</f>
        <v>0</v>
      </c>
      <c r="Q190">
        <f t="shared" si="12"/>
        <v>0</v>
      </c>
    </row>
    <row r="191" spans="1:17" hidden="1" x14ac:dyDescent="0.25">
      <c r="A191" s="5"/>
      <c r="B191" s="20" t="str">
        <f>IF([1]sbb_raw_data!$L190&lt;&gt;"",MID([1]sbb_raw_data!$L190,4,19),"")</f>
        <v/>
      </c>
      <c r="C191" s="12" t="str">
        <f>IF(AND(B191&lt;&gt;"",[1]sbb_raw_data!$O190=""),VLOOKUP(VLOOKUP(P191,N$3:O$1000,2,FALSE),[2]XetraUserIDs!$A$2:$B$12,2,FALSE),"")</f>
        <v/>
      </c>
      <c r="D191" s="12" t="str">
        <f t="shared" si="13"/>
        <v/>
      </c>
      <c r="E191" s="12" t="str">
        <f t="shared" si="14"/>
        <v/>
      </c>
      <c r="F191" s="17" t="str">
        <f>IF(B191&lt;&gt;"",CONCATENATE(MID([1]sbb_raw_data!$A190,7,4),"-",MID([1]sbb_raw_data!$A190,4,2),"-",LEFT([1]sbb_raw_data!$A190,2),"T",RIGHT([1]sbb_raw_data!$A190,15),"Z"),"")</f>
        <v/>
      </c>
      <c r="G191" s="3" t="str">
        <f>IF(B191&lt;&gt;"",[1]sbb_raw_data!$I190,"")</f>
        <v/>
      </c>
      <c r="H191" s="9" t="str">
        <f>IF(B191&lt;&gt;"",[1]sbb_raw_data!$J190,"")</f>
        <v/>
      </c>
      <c r="I191" s="3" t="str">
        <f>IF(B191&lt;&gt;"",[1]sbb_raw_data!$H190,"")</f>
        <v/>
      </c>
      <c r="J191" s="3" t="str">
        <f>IF(B191&lt;&gt;"",IF([1]sbb_raw_data!$C190="EDE","XETA","Please fill in Segment MIC manually."),"")</f>
        <v/>
      </c>
      <c r="K191" s="12" t="str">
        <f t="shared" si="15"/>
        <v/>
      </c>
      <c r="L191" s="12" t="str">
        <f t="shared" si="16"/>
        <v/>
      </c>
      <c r="N191" s="3">
        <f>IF(B191&lt;&gt;"","",[1]sbb_raw_data!$N190)</f>
        <v>0</v>
      </c>
      <c r="O191" s="3">
        <f>[1]sbb_raw_data!$M190</f>
        <v>0</v>
      </c>
      <c r="P191" s="3">
        <f>[1]sbb_raw_data!$N190</f>
        <v>0</v>
      </c>
      <c r="Q191">
        <f t="shared" si="12"/>
        <v>0</v>
      </c>
    </row>
    <row r="192" spans="1:17" hidden="1" x14ac:dyDescent="0.25">
      <c r="A192" s="5"/>
      <c r="B192" s="20" t="str">
        <f>IF([1]sbb_raw_data!$L191&lt;&gt;"",MID([1]sbb_raw_data!$L191,4,19),"")</f>
        <v/>
      </c>
      <c r="C192" s="12" t="str">
        <f>IF(AND(B192&lt;&gt;"",[1]sbb_raw_data!$O191=""),VLOOKUP(VLOOKUP(P192,N$3:O$1000,2,FALSE),[2]XetraUserIDs!$A$2:$B$12,2,FALSE),"")</f>
        <v/>
      </c>
      <c r="D192" s="12" t="str">
        <f t="shared" si="13"/>
        <v/>
      </c>
      <c r="E192" s="12" t="str">
        <f t="shared" si="14"/>
        <v/>
      </c>
      <c r="F192" s="17" t="str">
        <f>IF(B192&lt;&gt;"",CONCATENATE(MID([1]sbb_raw_data!$A191,7,4),"-",MID([1]sbb_raw_data!$A191,4,2),"-",LEFT([1]sbb_raw_data!$A191,2),"T",RIGHT([1]sbb_raw_data!$A191,15),"Z"),"")</f>
        <v/>
      </c>
      <c r="G192" s="3" t="str">
        <f>IF(B192&lt;&gt;"",[1]sbb_raw_data!$I191,"")</f>
        <v/>
      </c>
      <c r="H192" s="9" t="str">
        <f>IF(B192&lt;&gt;"",[1]sbb_raw_data!$J191,"")</f>
        <v/>
      </c>
      <c r="I192" s="3" t="str">
        <f>IF(B192&lt;&gt;"",[1]sbb_raw_data!$H191,"")</f>
        <v/>
      </c>
      <c r="J192" s="3" t="str">
        <f>IF(B192&lt;&gt;"",IF([1]sbb_raw_data!$C191="EDE","XETA","Please fill in Segment MIC manually."),"")</f>
        <v/>
      </c>
      <c r="K192" s="12" t="str">
        <f t="shared" si="15"/>
        <v/>
      </c>
      <c r="L192" s="12" t="str">
        <f t="shared" si="16"/>
        <v/>
      </c>
      <c r="N192" s="3">
        <f>IF(B192&lt;&gt;"","",[1]sbb_raw_data!$N191)</f>
        <v>0</v>
      </c>
      <c r="O192" s="3">
        <f>[1]sbb_raw_data!$M191</f>
        <v>0</v>
      </c>
      <c r="P192" s="3">
        <f>[1]sbb_raw_data!$N191</f>
        <v>0</v>
      </c>
      <c r="Q192">
        <f t="shared" si="12"/>
        <v>0</v>
      </c>
    </row>
    <row r="193" spans="1:17" hidden="1" x14ac:dyDescent="0.25">
      <c r="A193" s="5"/>
      <c r="B193" s="20" t="str">
        <f>IF([1]sbb_raw_data!$L192&lt;&gt;"",MID([1]sbb_raw_data!$L192,4,19),"")</f>
        <v/>
      </c>
      <c r="C193" s="12" t="str">
        <f>IF(AND(B193&lt;&gt;"",[1]sbb_raw_data!$O192=""),VLOOKUP(VLOOKUP(P193,N$3:O$1000,2,FALSE),[2]XetraUserIDs!$A$2:$B$12,2,FALSE),"")</f>
        <v/>
      </c>
      <c r="D193" s="12" t="str">
        <f t="shared" si="13"/>
        <v/>
      </c>
      <c r="E193" s="12" t="str">
        <f t="shared" si="14"/>
        <v/>
      </c>
      <c r="F193" s="17" t="str">
        <f>IF(B193&lt;&gt;"",CONCATENATE(MID([1]sbb_raw_data!$A192,7,4),"-",MID([1]sbb_raw_data!$A192,4,2),"-",LEFT([1]sbb_raw_data!$A192,2),"T",RIGHT([1]sbb_raw_data!$A192,15),"Z"),"")</f>
        <v/>
      </c>
      <c r="G193" s="3" t="str">
        <f>IF(B193&lt;&gt;"",[1]sbb_raw_data!$I192,"")</f>
        <v/>
      </c>
      <c r="H193" s="9" t="str">
        <f>IF(B193&lt;&gt;"",[1]sbb_raw_data!$J192,"")</f>
        <v/>
      </c>
      <c r="I193" s="3" t="str">
        <f>IF(B193&lt;&gt;"",[1]sbb_raw_data!$H192,"")</f>
        <v/>
      </c>
      <c r="J193" s="3" t="str">
        <f>IF(B193&lt;&gt;"",IF([1]sbb_raw_data!$C192="EDE","XETA","Please fill in Segment MIC manually."),"")</f>
        <v/>
      </c>
      <c r="K193" s="12" t="str">
        <f t="shared" si="15"/>
        <v/>
      </c>
      <c r="L193" s="12" t="str">
        <f t="shared" si="16"/>
        <v/>
      </c>
      <c r="N193" s="3">
        <f>IF(B193&lt;&gt;"","",[1]sbb_raw_data!$N192)</f>
        <v>0</v>
      </c>
      <c r="O193" s="3">
        <f>[1]sbb_raw_data!$M192</f>
        <v>0</v>
      </c>
      <c r="P193" s="3">
        <f>[1]sbb_raw_data!$N192</f>
        <v>0</v>
      </c>
      <c r="Q193">
        <f t="shared" si="12"/>
        <v>0</v>
      </c>
    </row>
    <row r="194" spans="1:17" hidden="1" x14ac:dyDescent="0.25">
      <c r="A194" s="5"/>
      <c r="B194" s="20" t="str">
        <f>IF([1]sbb_raw_data!$L193&lt;&gt;"",MID([1]sbb_raw_data!$L193,4,19),"")</f>
        <v/>
      </c>
      <c r="C194" s="12" t="str">
        <f>IF(AND(B194&lt;&gt;"",[1]sbb_raw_data!$O193=""),VLOOKUP(VLOOKUP(P194,N$3:O$1000,2,FALSE),[2]XetraUserIDs!$A$2:$B$12,2,FALSE),"")</f>
        <v/>
      </c>
      <c r="D194" s="12" t="str">
        <f t="shared" si="13"/>
        <v/>
      </c>
      <c r="E194" s="12" t="str">
        <f t="shared" si="14"/>
        <v/>
      </c>
      <c r="F194" s="17" t="str">
        <f>IF(B194&lt;&gt;"",CONCATENATE(MID([1]sbb_raw_data!$A193,7,4),"-",MID([1]sbb_raw_data!$A193,4,2),"-",LEFT([1]sbb_raw_data!$A193,2),"T",RIGHT([1]sbb_raw_data!$A193,15),"Z"),"")</f>
        <v/>
      </c>
      <c r="G194" s="3" t="str">
        <f>IF(B194&lt;&gt;"",[1]sbb_raw_data!$I193,"")</f>
        <v/>
      </c>
      <c r="H194" s="9" t="str">
        <f>IF(B194&lt;&gt;"",[1]sbb_raw_data!$J193,"")</f>
        <v/>
      </c>
      <c r="I194" s="3" t="str">
        <f>IF(B194&lt;&gt;"",[1]sbb_raw_data!$H193,"")</f>
        <v/>
      </c>
      <c r="J194" s="3" t="str">
        <f>IF(B194&lt;&gt;"",IF([1]sbb_raw_data!$C193="EDE","XETA","Please fill in Segment MIC manually."),"")</f>
        <v/>
      </c>
      <c r="K194" s="12" t="str">
        <f t="shared" si="15"/>
        <v/>
      </c>
      <c r="L194" s="12" t="str">
        <f t="shared" si="16"/>
        <v/>
      </c>
      <c r="N194" s="3">
        <f>IF(B194&lt;&gt;"","",[1]sbb_raw_data!$N193)</f>
        <v>0</v>
      </c>
      <c r="O194" s="3">
        <f>[1]sbb_raw_data!$M193</f>
        <v>0</v>
      </c>
      <c r="P194" s="3">
        <f>[1]sbb_raw_data!$N193</f>
        <v>0</v>
      </c>
      <c r="Q194">
        <f t="shared" si="12"/>
        <v>0</v>
      </c>
    </row>
    <row r="195" spans="1:17" hidden="1" x14ac:dyDescent="0.25">
      <c r="A195" s="13"/>
      <c r="B195" s="20" t="str">
        <f>IF([1]sbb_raw_data!$L194&lt;&gt;"",MID([1]sbb_raw_data!$L194,4,19),"")</f>
        <v/>
      </c>
      <c r="C195" s="12" t="str">
        <f>IF(AND(B195&lt;&gt;"",[1]sbb_raw_data!$O194=""),VLOOKUP(VLOOKUP(P195,N$3:O$1000,2,FALSE),[2]XetraUserIDs!$A$2:$B$12,2,FALSE),"")</f>
        <v/>
      </c>
      <c r="D195" s="12" t="str">
        <f t="shared" si="13"/>
        <v/>
      </c>
      <c r="E195" s="12" t="str">
        <f t="shared" si="14"/>
        <v/>
      </c>
      <c r="F195" s="17" t="str">
        <f>IF(B195&lt;&gt;"",CONCATENATE(MID([1]sbb_raw_data!$A194,7,4),"-",MID([1]sbb_raw_data!$A194,4,2),"-",LEFT([1]sbb_raw_data!$A194,2),"T",RIGHT([1]sbb_raw_data!$A194,15),"Z"),"")</f>
        <v/>
      </c>
      <c r="G195" s="3" t="str">
        <f>IF(B195&lt;&gt;"",[1]sbb_raw_data!$I194,"")</f>
        <v/>
      </c>
      <c r="H195" s="9" t="str">
        <f>IF(B195&lt;&gt;"",[1]sbb_raw_data!$J194,"")</f>
        <v/>
      </c>
      <c r="I195" s="3" t="str">
        <f>IF(B195&lt;&gt;"",[1]sbb_raw_data!$H194,"")</f>
        <v/>
      </c>
      <c r="J195" s="3" t="str">
        <f>IF(B195&lt;&gt;"",IF([1]sbb_raw_data!$C194="EDE","XETA","Please fill in Segment MIC manually."),"")</f>
        <v/>
      </c>
      <c r="K195" s="12" t="str">
        <f t="shared" si="15"/>
        <v/>
      </c>
      <c r="L195" s="12" t="str">
        <f t="shared" si="16"/>
        <v/>
      </c>
      <c r="N195" s="3">
        <f>IF(B195&lt;&gt;"","",[1]sbb_raw_data!$N194)</f>
        <v>0</v>
      </c>
      <c r="O195" s="3">
        <f>[1]sbb_raw_data!$M194</f>
        <v>0</v>
      </c>
      <c r="P195" s="3">
        <f>[1]sbb_raw_data!$N194</f>
        <v>0</v>
      </c>
      <c r="Q195">
        <f t="shared" si="12"/>
        <v>0</v>
      </c>
    </row>
    <row r="196" spans="1:17" hidden="1" x14ac:dyDescent="0.25">
      <c r="A196" s="5"/>
      <c r="B196" s="20" t="str">
        <f>IF([1]sbb_raw_data!$L195&lt;&gt;"",MID([1]sbb_raw_data!$L195,4,19),"")</f>
        <v/>
      </c>
      <c r="C196" s="12" t="str">
        <f>IF(AND(B196&lt;&gt;"",[1]sbb_raw_data!$O195=""),VLOOKUP(VLOOKUP(P196,N$3:O$1000,2,FALSE),[2]XetraUserIDs!$A$2:$B$12,2,FALSE),"")</f>
        <v/>
      </c>
      <c r="D196" s="12" t="str">
        <f t="shared" si="13"/>
        <v/>
      </c>
      <c r="E196" s="12" t="str">
        <f t="shared" si="14"/>
        <v/>
      </c>
      <c r="F196" s="17" t="str">
        <f>IF(B196&lt;&gt;"",CONCATENATE(MID([1]sbb_raw_data!$A195,7,4),"-",MID([1]sbb_raw_data!$A195,4,2),"-",LEFT([1]sbb_raw_data!$A195,2),"T",RIGHT([1]sbb_raw_data!$A195,15),"Z"),"")</f>
        <v/>
      </c>
      <c r="G196" s="3" t="str">
        <f>IF(B196&lt;&gt;"",[1]sbb_raw_data!$I195,"")</f>
        <v/>
      </c>
      <c r="H196" s="9" t="str">
        <f>IF(B196&lt;&gt;"",[1]sbb_raw_data!$J195,"")</f>
        <v/>
      </c>
      <c r="I196" s="3" t="str">
        <f>IF(B196&lt;&gt;"",[1]sbb_raw_data!$H195,"")</f>
        <v/>
      </c>
      <c r="J196" s="3" t="str">
        <f>IF(B196&lt;&gt;"",IF([1]sbb_raw_data!$C195="EDE","XETA","Please fill in Segment MIC manually."),"")</f>
        <v/>
      </c>
      <c r="K196" s="12" t="str">
        <f t="shared" si="15"/>
        <v/>
      </c>
      <c r="L196" s="12" t="str">
        <f t="shared" si="16"/>
        <v/>
      </c>
      <c r="N196" s="3">
        <f>IF(B196&lt;&gt;"","",[1]sbb_raw_data!$N195)</f>
        <v>0</v>
      </c>
      <c r="O196" s="3">
        <f>[1]sbb_raw_data!$M195</f>
        <v>0</v>
      </c>
      <c r="P196" s="3">
        <f>[1]sbb_raw_data!$N195</f>
        <v>0</v>
      </c>
      <c r="Q196">
        <f t="shared" si="12"/>
        <v>0</v>
      </c>
    </row>
    <row r="197" spans="1:17" hidden="1" x14ac:dyDescent="0.25">
      <c r="A197" s="5"/>
      <c r="B197" s="20" t="str">
        <f>IF([1]sbb_raw_data!$L196&lt;&gt;"",MID([1]sbb_raw_data!$L196,4,19),"")</f>
        <v/>
      </c>
      <c r="C197" s="12" t="str">
        <f>IF(AND(B197&lt;&gt;"",[1]sbb_raw_data!$O196=""),VLOOKUP(VLOOKUP(P197,N$3:O$1000,2,FALSE),[2]XetraUserIDs!$A$2:$B$12,2,FALSE),"")</f>
        <v/>
      </c>
      <c r="D197" s="12" t="str">
        <f t="shared" si="13"/>
        <v/>
      </c>
      <c r="E197" s="12" t="str">
        <f t="shared" si="14"/>
        <v/>
      </c>
      <c r="F197" s="17" t="str">
        <f>IF(B197&lt;&gt;"",CONCATENATE(MID([1]sbb_raw_data!$A196,7,4),"-",MID([1]sbb_raw_data!$A196,4,2),"-",LEFT([1]sbb_raw_data!$A196,2),"T",RIGHT([1]sbb_raw_data!$A196,15),"Z"),"")</f>
        <v/>
      </c>
      <c r="G197" s="3" t="str">
        <f>IF(B197&lt;&gt;"",[1]sbb_raw_data!$I196,"")</f>
        <v/>
      </c>
      <c r="H197" s="9" t="str">
        <f>IF(B197&lt;&gt;"",[1]sbb_raw_data!$J196,"")</f>
        <v/>
      </c>
      <c r="I197" s="3" t="str">
        <f>IF(B197&lt;&gt;"",[1]sbb_raw_data!$H196,"")</f>
        <v/>
      </c>
      <c r="J197" s="3" t="str">
        <f>IF(B197&lt;&gt;"",IF([1]sbb_raw_data!$C196="EDE","XETA","Please fill in Segment MIC manually."),"")</f>
        <v/>
      </c>
      <c r="K197" s="12" t="str">
        <f t="shared" si="15"/>
        <v/>
      </c>
      <c r="L197" s="12" t="str">
        <f t="shared" si="16"/>
        <v/>
      </c>
      <c r="N197" s="3">
        <f>IF(B197&lt;&gt;"","",[1]sbb_raw_data!$N196)</f>
        <v>0</v>
      </c>
      <c r="O197" s="3">
        <f>[1]sbb_raw_data!$M196</f>
        <v>0</v>
      </c>
      <c r="P197" s="3">
        <f>[1]sbb_raw_data!$N196</f>
        <v>0</v>
      </c>
      <c r="Q197">
        <f t="shared" si="12"/>
        <v>0</v>
      </c>
    </row>
    <row r="198" spans="1:17" hidden="1" x14ac:dyDescent="0.25">
      <c r="A198" s="5"/>
      <c r="B198" s="20" t="str">
        <f>IF([1]sbb_raw_data!$L197&lt;&gt;"",MID([1]sbb_raw_data!$L197,4,19),"")</f>
        <v/>
      </c>
      <c r="C198" s="12" t="str">
        <f>IF(AND(B198&lt;&gt;"",[1]sbb_raw_data!$O197=""),VLOOKUP(VLOOKUP(P198,N$3:O$1000,2,FALSE),[2]XetraUserIDs!$A$2:$B$12,2,FALSE),"")</f>
        <v/>
      </c>
      <c r="D198" s="12" t="str">
        <f t="shared" si="13"/>
        <v/>
      </c>
      <c r="E198" s="12" t="str">
        <f t="shared" si="14"/>
        <v/>
      </c>
      <c r="F198" s="17" t="str">
        <f>IF(B198&lt;&gt;"",CONCATENATE(MID([1]sbb_raw_data!$A197,7,4),"-",MID([1]sbb_raw_data!$A197,4,2),"-",LEFT([1]sbb_raw_data!$A197,2),"T",RIGHT([1]sbb_raw_data!$A197,15),"Z"),"")</f>
        <v/>
      </c>
      <c r="G198" s="3" t="str">
        <f>IF(B198&lt;&gt;"",[1]sbb_raw_data!$I197,"")</f>
        <v/>
      </c>
      <c r="H198" s="9" t="str">
        <f>IF(B198&lt;&gt;"",[1]sbb_raw_data!$J197,"")</f>
        <v/>
      </c>
      <c r="I198" s="3" t="str">
        <f>IF(B198&lt;&gt;"",[1]sbb_raw_data!$H197,"")</f>
        <v/>
      </c>
      <c r="J198" s="3" t="str">
        <f>IF(B198&lt;&gt;"",IF([1]sbb_raw_data!$C197="EDE","XETA","Please fill in Segment MIC manually."),"")</f>
        <v/>
      </c>
      <c r="K198" s="12" t="str">
        <f t="shared" si="15"/>
        <v/>
      </c>
      <c r="L198" s="12" t="str">
        <f t="shared" si="16"/>
        <v/>
      </c>
      <c r="N198" s="3">
        <f>IF(B198&lt;&gt;"","",[1]sbb_raw_data!$N197)</f>
        <v>0</v>
      </c>
      <c r="O198" s="3">
        <f>[1]sbb_raw_data!$M197</f>
        <v>0</v>
      </c>
      <c r="P198" s="3">
        <f>[1]sbb_raw_data!$N197</f>
        <v>0</v>
      </c>
      <c r="Q198">
        <f t="shared" si="12"/>
        <v>0</v>
      </c>
    </row>
    <row r="199" spans="1:17" hidden="1" x14ac:dyDescent="0.25">
      <c r="A199" s="5"/>
      <c r="B199" s="20" t="str">
        <f>IF([1]sbb_raw_data!$L198&lt;&gt;"",MID([1]sbb_raw_data!$L198,4,19),"")</f>
        <v/>
      </c>
      <c r="C199" s="12" t="str">
        <f>IF(AND(B199&lt;&gt;"",[1]sbb_raw_data!$O198=""),VLOOKUP(VLOOKUP(P199,N$3:O$1000,2,FALSE),[2]XetraUserIDs!$A$2:$B$12,2,FALSE),"")</f>
        <v/>
      </c>
      <c r="D199" s="12" t="str">
        <f t="shared" si="13"/>
        <v/>
      </c>
      <c r="E199" s="12" t="str">
        <f t="shared" si="14"/>
        <v/>
      </c>
      <c r="F199" s="17" t="str">
        <f>IF(B199&lt;&gt;"",CONCATENATE(MID([1]sbb_raw_data!$A198,7,4),"-",MID([1]sbb_raw_data!$A198,4,2),"-",LEFT([1]sbb_raw_data!$A198,2),"T",RIGHT([1]sbb_raw_data!$A198,15),"Z"),"")</f>
        <v/>
      </c>
      <c r="G199" s="3" t="str">
        <f>IF(B199&lt;&gt;"",[1]sbb_raw_data!$I198,"")</f>
        <v/>
      </c>
      <c r="H199" s="9" t="str">
        <f>IF(B199&lt;&gt;"",[1]sbb_raw_data!$J198,"")</f>
        <v/>
      </c>
      <c r="I199" s="3" t="str">
        <f>IF(B199&lt;&gt;"",[1]sbb_raw_data!$H198,"")</f>
        <v/>
      </c>
      <c r="J199" s="3" t="str">
        <f>IF(B199&lt;&gt;"",IF([1]sbb_raw_data!$C198="EDE","XETA","Please fill in Segment MIC manually."),"")</f>
        <v/>
      </c>
      <c r="K199" s="12" t="str">
        <f t="shared" si="15"/>
        <v/>
      </c>
      <c r="L199" s="12" t="str">
        <f t="shared" si="16"/>
        <v/>
      </c>
      <c r="N199" s="3">
        <f>IF(B199&lt;&gt;"","",[1]sbb_raw_data!$N198)</f>
        <v>0</v>
      </c>
      <c r="O199" s="3">
        <f>[1]sbb_raw_data!$M198</f>
        <v>0</v>
      </c>
      <c r="P199" s="3">
        <f>[1]sbb_raw_data!$N198</f>
        <v>0</v>
      </c>
      <c r="Q199">
        <f t="shared" si="12"/>
        <v>0</v>
      </c>
    </row>
    <row r="200" spans="1:17" hidden="1" x14ac:dyDescent="0.25">
      <c r="A200" s="5"/>
      <c r="B200" s="20" t="str">
        <f>IF([1]sbb_raw_data!$L199&lt;&gt;"",MID([1]sbb_raw_data!$L199,4,19),"")</f>
        <v/>
      </c>
      <c r="C200" s="12" t="str">
        <f>IF(AND(B200&lt;&gt;"",[1]sbb_raw_data!$O199=""),VLOOKUP(VLOOKUP(P200,N$3:O$1000,2,FALSE),[2]XetraUserIDs!$A$2:$B$12,2,FALSE),"")</f>
        <v/>
      </c>
      <c r="D200" s="12" t="str">
        <f t="shared" si="13"/>
        <v/>
      </c>
      <c r="E200" s="12" t="str">
        <f t="shared" si="14"/>
        <v/>
      </c>
      <c r="F200" s="17" t="str">
        <f>IF(B200&lt;&gt;"",CONCATENATE(MID([1]sbb_raw_data!$A199,7,4),"-",MID([1]sbb_raw_data!$A199,4,2),"-",LEFT([1]sbb_raw_data!$A199,2),"T",RIGHT([1]sbb_raw_data!$A199,15),"Z"),"")</f>
        <v/>
      </c>
      <c r="G200" s="3" t="str">
        <f>IF(B200&lt;&gt;"",[1]sbb_raw_data!$I199,"")</f>
        <v/>
      </c>
      <c r="H200" s="9" t="str">
        <f>IF(B200&lt;&gt;"",[1]sbb_raw_data!$J199,"")</f>
        <v/>
      </c>
      <c r="I200" s="3" t="str">
        <f>IF(B200&lt;&gt;"",[1]sbb_raw_data!$H199,"")</f>
        <v/>
      </c>
      <c r="J200" s="3" t="str">
        <f>IF(B200&lt;&gt;"",IF([1]sbb_raw_data!$C199="EDE","XETA","Please fill in Segment MIC manually."),"")</f>
        <v/>
      </c>
      <c r="K200" s="12" t="str">
        <f t="shared" si="15"/>
        <v/>
      </c>
      <c r="L200" s="12" t="str">
        <f t="shared" si="16"/>
        <v/>
      </c>
      <c r="N200" s="3">
        <f>IF(B200&lt;&gt;"","",[1]sbb_raw_data!$N199)</f>
        <v>0</v>
      </c>
      <c r="O200" s="3">
        <f>[1]sbb_raw_data!$M199</f>
        <v>0</v>
      </c>
      <c r="P200" s="3">
        <f>[1]sbb_raw_data!$N199</f>
        <v>0</v>
      </c>
      <c r="Q200">
        <f t="shared" si="12"/>
        <v>0</v>
      </c>
    </row>
    <row r="201" spans="1:17" hidden="1" x14ac:dyDescent="0.25">
      <c r="A201" s="5"/>
      <c r="B201" s="20" t="str">
        <f>IF([1]sbb_raw_data!$L200&lt;&gt;"",MID([1]sbb_raw_data!$L200,4,19),"")</f>
        <v/>
      </c>
      <c r="C201" s="12" t="str">
        <f>IF(AND(B201&lt;&gt;"",[1]sbb_raw_data!$O200=""),VLOOKUP(VLOOKUP(P201,N$3:O$1000,2,FALSE),[2]XetraUserIDs!$A$2:$B$12,2,FALSE),"")</f>
        <v/>
      </c>
      <c r="D201" s="12" t="str">
        <f t="shared" si="13"/>
        <v/>
      </c>
      <c r="E201" s="12" t="str">
        <f t="shared" si="14"/>
        <v/>
      </c>
      <c r="F201" s="17" t="str">
        <f>IF(B201&lt;&gt;"",CONCATENATE(MID([1]sbb_raw_data!$A200,7,4),"-",MID([1]sbb_raw_data!$A200,4,2),"-",LEFT([1]sbb_raw_data!$A200,2),"T",RIGHT([1]sbb_raw_data!$A200,15),"Z"),"")</f>
        <v/>
      </c>
      <c r="G201" s="3" t="str">
        <f>IF(B201&lt;&gt;"",[1]sbb_raw_data!$I200,"")</f>
        <v/>
      </c>
      <c r="H201" s="9" t="str">
        <f>IF(B201&lt;&gt;"",[1]sbb_raw_data!$J200,"")</f>
        <v/>
      </c>
      <c r="I201" s="3" t="str">
        <f>IF(B201&lt;&gt;"",[1]sbb_raw_data!$H200,"")</f>
        <v/>
      </c>
      <c r="J201" s="3" t="str">
        <f>IF(B201&lt;&gt;"",IF([1]sbb_raw_data!$C200="EDE","XETA","Please fill in Segment MIC manually."),"")</f>
        <v/>
      </c>
      <c r="K201" s="12" t="str">
        <f t="shared" si="15"/>
        <v/>
      </c>
      <c r="L201" s="12" t="str">
        <f t="shared" si="16"/>
        <v/>
      </c>
      <c r="N201" s="3">
        <f>IF(B201&lt;&gt;"","",[1]sbb_raw_data!$N200)</f>
        <v>0</v>
      </c>
      <c r="O201" s="3">
        <f>[1]sbb_raw_data!$M200</f>
        <v>0</v>
      </c>
      <c r="P201" s="3">
        <f>[1]sbb_raw_data!$N200</f>
        <v>0</v>
      </c>
      <c r="Q201">
        <f t="shared" si="12"/>
        <v>0</v>
      </c>
    </row>
    <row r="202" spans="1:17" hidden="1" x14ac:dyDescent="0.25">
      <c r="A202" s="5"/>
      <c r="B202" s="20" t="str">
        <f>IF([1]sbb_raw_data!$L201&lt;&gt;"",MID([1]sbb_raw_data!$L201,4,19),"")</f>
        <v/>
      </c>
      <c r="C202" s="12" t="str">
        <f>IF(AND(B202&lt;&gt;"",[1]sbb_raw_data!$O201=""),VLOOKUP(VLOOKUP(P202,N$3:O$1000,2,FALSE),[2]XetraUserIDs!$A$2:$B$12,2,FALSE),"")</f>
        <v/>
      </c>
      <c r="D202" s="12" t="str">
        <f t="shared" si="13"/>
        <v/>
      </c>
      <c r="E202" s="12" t="str">
        <f t="shared" si="14"/>
        <v/>
      </c>
      <c r="F202" s="17" t="str">
        <f>IF(B202&lt;&gt;"",CONCATENATE(MID([1]sbb_raw_data!$A201,7,4),"-",MID([1]sbb_raw_data!$A201,4,2),"-",LEFT([1]sbb_raw_data!$A201,2),"T",RIGHT([1]sbb_raw_data!$A201,15),"Z"),"")</f>
        <v/>
      </c>
      <c r="G202" s="3" t="str">
        <f>IF(B202&lt;&gt;"",[1]sbb_raw_data!$I201,"")</f>
        <v/>
      </c>
      <c r="H202" s="9" t="str">
        <f>IF(B202&lt;&gt;"",[1]sbb_raw_data!$J201,"")</f>
        <v/>
      </c>
      <c r="I202" s="3" t="str">
        <f>IF(B202&lt;&gt;"",[1]sbb_raw_data!$H201,"")</f>
        <v/>
      </c>
      <c r="J202" s="3" t="str">
        <f>IF(B202&lt;&gt;"",IF([1]sbb_raw_data!$C201="EDE","XETA","Please fill in Segment MIC manually."),"")</f>
        <v/>
      </c>
      <c r="K202" s="12" t="str">
        <f t="shared" si="15"/>
        <v/>
      </c>
      <c r="L202" s="12" t="str">
        <f t="shared" si="16"/>
        <v/>
      </c>
      <c r="N202" s="3">
        <f>IF(B202&lt;&gt;"","",[1]sbb_raw_data!$N201)</f>
        <v>0</v>
      </c>
      <c r="O202" s="3">
        <f>[1]sbb_raw_data!$M201</f>
        <v>0</v>
      </c>
      <c r="P202" s="3">
        <f>[1]sbb_raw_data!$N201</f>
        <v>0</v>
      </c>
      <c r="Q202">
        <f t="shared" si="12"/>
        <v>0</v>
      </c>
    </row>
    <row r="203" spans="1:17" hidden="1" x14ac:dyDescent="0.25">
      <c r="A203" s="13"/>
      <c r="B203" s="20" t="str">
        <f>IF([1]sbb_raw_data!$L202&lt;&gt;"",MID([1]sbb_raw_data!$L202,4,19),"")</f>
        <v/>
      </c>
      <c r="C203" s="12" t="str">
        <f>IF(AND(B203&lt;&gt;"",[1]sbb_raw_data!$O202=""),VLOOKUP(VLOOKUP(P203,N$3:O$1000,2,FALSE),[2]XetraUserIDs!$A$2:$B$12,2,FALSE),"")</f>
        <v/>
      </c>
      <c r="D203" s="12" t="str">
        <f t="shared" si="13"/>
        <v/>
      </c>
      <c r="E203" s="12" t="str">
        <f t="shared" si="14"/>
        <v/>
      </c>
      <c r="F203" s="17" t="str">
        <f>IF(B203&lt;&gt;"",CONCATENATE(MID([1]sbb_raw_data!$A202,7,4),"-",MID([1]sbb_raw_data!$A202,4,2),"-",LEFT([1]sbb_raw_data!$A202,2),"T",RIGHT([1]sbb_raw_data!$A202,15),"Z"),"")</f>
        <v/>
      </c>
      <c r="G203" s="3" t="str">
        <f>IF(B203&lt;&gt;"",[1]sbb_raw_data!$I202,"")</f>
        <v/>
      </c>
      <c r="H203" s="9" t="str">
        <f>IF(B203&lt;&gt;"",[1]sbb_raw_data!$J202,"")</f>
        <v/>
      </c>
      <c r="I203" s="3" t="str">
        <f>IF(B203&lt;&gt;"",[1]sbb_raw_data!$H202,"")</f>
        <v/>
      </c>
      <c r="J203" s="3" t="str">
        <f>IF(B203&lt;&gt;"",IF([1]sbb_raw_data!$C202="EDE","XETA","Please fill in Segment MIC manually."),"")</f>
        <v/>
      </c>
      <c r="K203" s="12" t="str">
        <f t="shared" si="15"/>
        <v/>
      </c>
      <c r="L203" s="12" t="str">
        <f t="shared" si="16"/>
        <v/>
      </c>
      <c r="N203" s="3">
        <f>IF(B203&lt;&gt;"","",[1]sbb_raw_data!$N202)</f>
        <v>0</v>
      </c>
      <c r="O203" s="3">
        <f>[1]sbb_raw_data!$M202</f>
        <v>0</v>
      </c>
      <c r="P203" s="3">
        <f>[1]sbb_raw_data!$N202</f>
        <v>0</v>
      </c>
      <c r="Q203">
        <f t="shared" si="12"/>
        <v>0</v>
      </c>
    </row>
    <row r="204" spans="1:17" hidden="1" x14ac:dyDescent="0.25">
      <c r="A204" s="5"/>
      <c r="B204" s="20" t="str">
        <f>IF([1]sbb_raw_data!$L203&lt;&gt;"",MID([1]sbb_raw_data!$L203,4,19),"")</f>
        <v/>
      </c>
      <c r="C204" s="12" t="str">
        <f>IF(AND(B204&lt;&gt;"",[1]sbb_raw_data!$O203=""),VLOOKUP(VLOOKUP(P204,N$3:O$1000,2,FALSE),[2]XetraUserIDs!$A$2:$B$12,2,FALSE),"")</f>
        <v/>
      </c>
      <c r="D204" s="12" t="str">
        <f t="shared" si="13"/>
        <v/>
      </c>
      <c r="E204" s="12" t="str">
        <f t="shared" si="14"/>
        <v/>
      </c>
      <c r="F204" s="17" t="str">
        <f>IF(B204&lt;&gt;"",CONCATENATE(MID([1]sbb_raw_data!$A203,7,4),"-",MID([1]sbb_raw_data!$A203,4,2),"-",LEFT([1]sbb_raw_data!$A203,2),"T",RIGHT([1]sbb_raw_data!$A203,15),"Z"),"")</f>
        <v/>
      </c>
      <c r="G204" s="3" t="str">
        <f>IF(B204&lt;&gt;"",[1]sbb_raw_data!$I203,"")</f>
        <v/>
      </c>
      <c r="H204" s="9" t="str">
        <f>IF(B204&lt;&gt;"",[1]sbb_raw_data!$J203,"")</f>
        <v/>
      </c>
      <c r="I204" s="3" t="str">
        <f>IF(B204&lt;&gt;"",[1]sbb_raw_data!$H203,"")</f>
        <v/>
      </c>
      <c r="J204" s="3" t="str">
        <f>IF(B204&lt;&gt;"",IF([1]sbb_raw_data!$C203="EDE","XETA","Please fill in Segment MIC manually."),"")</f>
        <v/>
      </c>
      <c r="K204" s="12" t="str">
        <f t="shared" si="15"/>
        <v/>
      </c>
      <c r="L204" s="12" t="str">
        <f t="shared" si="16"/>
        <v/>
      </c>
      <c r="N204" s="3">
        <f>IF(B204&lt;&gt;"","",[1]sbb_raw_data!$N203)</f>
        <v>0</v>
      </c>
      <c r="O204" s="3">
        <f>[1]sbb_raw_data!$M203</f>
        <v>0</v>
      </c>
      <c r="P204" s="3">
        <f>[1]sbb_raw_data!$N203</f>
        <v>0</v>
      </c>
      <c r="Q204">
        <f t="shared" si="12"/>
        <v>0</v>
      </c>
    </row>
    <row r="205" spans="1:17" hidden="1" x14ac:dyDescent="0.25">
      <c r="A205" s="5"/>
      <c r="B205" s="20" t="str">
        <f>IF([1]sbb_raw_data!$L204&lt;&gt;"",MID([1]sbb_raw_data!$L204,4,19),"")</f>
        <v/>
      </c>
      <c r="C205" s="12" t="str">
        <f>IF(AND(B205&lt;&gt;"",[1]sbb_raw_data!$O204=""),VLOOKUP(VLOOKUP(P205,N$3:O$1000,2,FALSE),[2]XetraUserIDs!$A$2:$B$12,2,FALSE),"")</f>
        <v/>
      </c>
      <c r="D205" s="12" t="str">
        <f t="shared" si="13"/>
        <v/>
      </c>
      <c r="E205" s="12" t="str">
        <f t="shared" si="14"/>
        <v/>
      </c>
      <c r="F205" s="17" t="str">
        <f>IF(B205&lt;&gt;"",CONCATENATE(MID([1]sbb_raw_data!$A204,7,4),"-",MID([1]sbb_raw_data!$A204,4,2),"-",LEFT([1]sbb_raw_data!$A204,2),"T",RIGHT([1]sbb_raw_data!$A204,15),"Z"),"")</f>
        <v/>
      </c>
      <c r="G205" s="3" t="str">
        <f>IF(B205&lt;&gt;"",[1]sbb_raw_data!$I204,"")</f>
        <v/>
      </c>
      <c r="H205" s="9" t="str">
        <f>IF(B205&lt;&gt;"",[1]sbb_raw_data!$J204,"")</f>
        <v/>
      </c>
      <c r="I205" s="3" t="str">
        <f>IF(B205&lt;&gt;"",[1]sbb_raw_data!$H204,"")</f>
        <v/>
      </c>
      <c r="J205" s="3" t="str">
        <f>IF(B205&lt;&gt;"",IF([1]sbb_raw_data!$C204="EDE","XETA","Please fill in Segment MIC manually."),"")</f>
        <v/>
      </c>
      <c r="K205" s="12" t="str">
        <f t="shared" si="15"/>
        <v/>
      </c>
      <c r="L205" s="12" t="str">
        <f t="shared" si="16"/>
        <v/>
      </c>
      <c r="N205" s="3">
        <f>IF(B205&lt;&gt;"","",[1]sbb_raw_data!$N204)</f>
        <v>0</v>
      </c>
      <c r="O205" s="3">
        <f>[1]sbb_raw_data!$M204</f>
        <v>0</v>
      </c>
      <c r="P205" s="3">
        <f>[1]sbb_raw_data!$N204</f>
        <v>0</v>
      </c>
      <c r="Q205">
        <f t="shared" si="12"/>
        <v>0</v>
      </c>
    </row>
    <row r="206" spans="1:17" hidden="1" x14ac:dyDescent="0.25">
      <c r="A206" s="5"/>
      <c r="B206" s="20" t="str">
        <f>IF([1]sbb_raw_data!$L205&lt;&gt;"",MID([1]sbb_raw_data!$L205,4,19),"")</f>
        <v/>
      </c>
      <c r="C206" s="12" t="str">
        <f>IF(AND(B206&lt;&gt;"",[1]sbb_raw_data!$O205=""),VLOOKUP(VLOOKUP(P206,N$3:O$1000,2,FALSE),[2]XetraUserIDs!$A$2:$B$12,2,FALSE),"")</f>
        <v/>
      </c>
      <c r="D206" s="12" t="str">
        <f t="shared" si="13"/>
        <v/>
      </c>
      <c r="E206" s="12" t="str">
        <f t="shared" si="14"/>
        <v/>
      </c>
      <c r="F206" s="17" t="str">
        <f>IF(B206&lt;&gt;"",CONCATENATE(MID([1]sbb_raw_data!$A205,7,4),"-",MID([1]sbb_raw_data!$A205,4,2),"-",LEFT([1]sbb_raw_data!$A205,2),"T",RIGHT([1]sbb_raw_data!$A205,15),"Z"),"")</f>
        <v/>
      </c>
      <c r="G206" s="3" t="str">
        <f>IF(B206&lt;&gt;"",[1]sbb_raw_data!$I205,"")</f>
        <v/>
      </c>
      <c r="H206" s="9" t="str">
        <f>IF(B206&lt;&gt;"",[1]sbb_raw_data!$J205,"")</f>
        <v/>
      </c>
      <c r="I206" s="3" t="str">
        <f>IF(B206&lt;&gt;"",[1]sbb_raw_data!$H205,"")</f>
        <v/>
      </c>
      <c r="J206" s="3" t="str">
        <f>IF(B206&lt;&gt;"",IF([1]sbb_raw_data!$C205="EDE","XETA","Please fill in Segment MIC manually."),"")</f>
        <v/>
      </c>
      <c r="K206" s="12" t="str">
        <f t="shared" si="15"/>
        <v/>
      </c>
      <c r="L206" s="12" t="str">
        <f t="shared" si="16"/>
        <v/>
      </c>
      <c r="N206" s="3">
        <f>IF(B206&lt;&gt;"","",[1]sbb_raw_data!$N205)</f>
        <v>0</v>
      </c>
      <c r="O206" s="3">
        <f>[1]sbb_raw_data!$M205</f>
        <v>0</v>
      </c>
      <c r="P206" s="3">
        <f>[1]sbb_raw_data!$N205</f>
        <v>0</v>
      </c>
      <c r="Q206">
        <f t="shared" ref="Q206:Q269" si="17">IFERROR(G206*H206,0)</f>
        <v>0</v>
      </c>
    </row>
    <row r="207" spans="1:17" hidden="1" x14ac:dyDescent="0.25">
      <c r="A207" s="5"/>
      <c r="B207" s="20" t="str">
        <f>IF([1]sbb_raw_data!$L206&lt;&gt;"",MID([1]sbb_raw_data!$L206,4,19),"")</f>
        <v/>
      </c>
      <c r="C207" s="12" t="str">
        <f>IF(AND(B207&lt;&gt;"",[1]sbb_raw_data!$O206=""),VLOOKUP(VLOOKUP(P207,N$3:O$1000,2,FALSE),[2]XetraUserIDs!$A$2:$B$12,2,FALSE),"")</f>
        <v/>
      </c>
      <c r="D207" s="12" t="str">
        <f t="shared" si="13"/>
        <v/>
      </c>
      <c r="E207" s="12" t="str">
        <f t="shared" si="14"/>
        <v/>
      </c>
      <c r="F207" s="17" t="str">
        <f>IF(B207&lt;&gt;"",CONCATENATE(MID([1]sbb_raw_data!$A206,7,4),"-",MID([1]sbb_raw_data!$A206,4,2),"-",LEFT([1]sbb_raw_data!$A206,2),"T",RIGHT([1]sbb_raw_data!$A206,15),"Z"),"")</f>
        <v/>
      </c>
      <c r="G207" s="3" t="str">
        <f>IF(B207&lt;&gt;"",[1]sbb_raw_data!$I206,"")</f>
        <v/>
      </c>
      <c r="H207" s="9" t="str">
        <f>IF(B207&lt;&gt;"",[1]sbb_raw_data!$J206,"")</f>
        <v/>
      </c>
      <c r="I207" s="3" t="str">
        <f>IF(B207&lt;&gt;"",[1]sbb_raw_data!$H206,"")</f>
        <v/>
      </c>
      <c r="J207" s="3" t="str">
        <f>IF(B207&lt;&gt;"",IF([1]sbb_raw_data!$C206="EDE","XETA","Please fill in Segment MIC manually."),"")</f>
        <v/>
      </c>
      <c r="K207" s="12" t="str">
        <f t="shared" si="15"/>
        <v/>
      </c>
      <c r="L207" s="12" t="str">
        <f t="shared" si="16"/>
        <v/>
      </c>
      <c r="N207" s="3">
        <f>IF(B207&lt;&gt;"","",[1]sbb_raw_data!$N206)</f>
        <v>0</v>
      </c>
      <c r="O207" s="3">
        <f>[1]sbb_raw_data!$M206</f>
        <v>0</v>
      </c>
      <c r="P207" s="3">
        <f>[1]sbb_raw_data!$N206</f>
        <v>0</v>
      </c>
      <c r="Q207">
        <f t="shared" si="17"/>
        <v>0</v>
      </c>
    </row>
    <row r="208" spans="1:17" hidden="1" x14ac:dyDescent="0.25">
      <c r="A208" s="5"/>
      <c r="B208" s="20" t="str">
        <f>IF([1]sbb_raw_data!$L207&lt;&gt;"",MID([1]sbb_raw_data!$L207,4,19),"")</f>
        <v/>
      </c>
      <c r="C208" s="12" t="str">
        <f>IF(AND(B208&lt;&gt;"",[1]sbb_raw_data!$O207=""),VLOOKUP(VLOOKUP(P208,N$3:O$1000,2,FALSE),[2]XetraUserIDs!$A$2:$B$12,2,FALSE),"")</f>
        <v/>
      </c>
      <c r="D208" s="12" t="str">
        <f t="shared" si="13"/>
        <v/>
      </c>
      <c r="E208" s="12" t="str">
        <f t="shared" si="14"/>
        <v/>
      </c>
      <c r="F208" s="17" t="str">
        <f>IF(B208&lt;&gt;"",CONCATENATE(MID([1]sbb_raw_data!$A207,7,4),"-",MID([1]sbb_raw_data!$A207,4,2),"-",LEFT([1]sbb_raw_data!$A207,2),"T",RIGHT([1]sbb_raw_data!$A207,15),"Z"),"")</f>
        <v/>
      </c>
      <c r="G208" s="3" t="str">
        <f>IF(B208&lt;&gt;"",[1]sbb_raw_data!$I207,"")</f>
        <v/>
      </c>
      <c r="H208" s="9" t="str">
        <f>IF(B208&lt;&gt;"",[1]sbb_raw_data!$J207,"")</f>
        <v/>
      </c>
      <c r="I208" s="3" t="str">
        <f>IF(B208&lt;&gt;"",[1]sbb_raw_data!$H207,"")</f>
        <v/>
      </c>
      <c r="J208" s="3" t="str">
        <f>IF(B208&lt;&gt;"",IF([1]sbb_raw_data!$C207="EDE","XETA","Please fill in Segment MIC manually."),"")</f>
        <v/>
      </c>
      <c r="K208" s="12" t="str">
        <f t="shared" si="15"/>
        <v/>
      </c>
      <c r="L208" s="12" t="str">
        <f t="shared" si="16"/>
        <v/>
      </c>
      <c r="N208" s="3">
        <f>IF(B208&lt;&gt;"","",[1]sbb_raw_data!$N207)</f>
        <v>0</v>
      </c>
      <c r="O208" s="3">
        <f>[1]sbb_raw_data!$M207</f>
        <v>0</v>
      </c>
      <c r="P208" s="3">
        <f>[1]sbb_raw_data!$N207</f>
        <v>0</v>
      </c>
      <c r="Q208">
        <f t="shared" si="17"/>
        <v>0</v>
      </c>
    </row>
    <row r="209" spans="1:17" hidden="1" x14ac:dyDescent="0.25">
      <c r="A209" s="5"/>
      <c r="B209" s="20" t="str">
        <f>IF([1]sbb_raw_data!$L208&lt;&gt;"",MID([1]sbb_raw_data!$L208,4,19),"")</f>
        <v/>
      </c>
      <c r="C209" s="12" t="str">
        <f>IF(AND(B209&lt;&gt;"",[1]sbb_raw_data!$O208=""),VLOOKUP(VLOOKUP(P209,N$3:O$1000,2,FALSE),[2]XetraUserIDs!$A$2:$B$12,2,FALSE),"")</f>
        <v/>
      </c>
      <c r="D209" s="12" t="str">
        <f t="shared" si="13"/>
        <v/>
      </c>
      <c r="E209" s="12" t="str">
        <f t="shared" si="14"/>
        <v/>
      </c>
      <c r="F209" s="17" t="str">
        <f>IF(B209&lt;&gt;"",CONCATENATE(MID([1]sbb_raw_data!$A208,7,4),"-",MID([1]sbb_raw_data!$A208,4,2),"-",LEFT([1]sbb_raw_data!$A208,2),"T",RIGHT([1]sbb_raw_data!$A208,15),"Z"),"")</f>
        <v/>
      </c>
      <c r="G209" s="3" t="str">
        <f>IF(B209&lt;&gt;"",[1]sbb_raw_data!$I208,"")</f>
        <v/>
      </c>
      <c r="H209" s="9" t="str">
        <f>IF(B209&lt;&gt;"",[1]sbb_raw_data!$J208,"")</f>
        <v/>
      </c>
      <c r="I209" s="3" t="str">
        <f>IF(B209&lt;&gt;"",[1]sbb_raw_data!$H208,"")</f>
        <v/>
      </c>
      <c r="J209" s="3" t="str">
        <f>IF(B209&lt;&gt;"",IF([1]sbb_raw_data!$C208="EDE","XETA","Please fill in Segment MIC manually."),"")</f>
        <v/>
      </c>
      <c r="K209" s="12" t="str">
        <f t="shared" si="15"/>
        <v/>
      </c>
      <c r="L209" s="12" t="str">
        <f t="shared" si="16"/>
        <v/>
      </c>
      <c r="N209" s="3">
        <f>IF(B209&lt;&gt;"","",[1]sbb_raw_data!$N208)</f>
        <v>0</v>
      </c>
      <c r="O209" s="3">
        <f>[1]sbb_raw_data!$M208</f>
        <v>0</v>
      </c>
      <c r="P209" s="3">
        <f>[1]sbb_raw_data!$N208</f>
        <v>0</v>
      </c>
      <c r="Q209">
        <f t="shared" si="17"/>
        <v>0</v>
      </c>
    </row>
    <row r="210" spans="1:17" hidden="1" x14ac:dyDescent="0.25">
      <c r="A210" s="5"/>
      <c r="B210" s="20" t="str">
        <f>IF([1]sbb_raw_data!$L209&lt;&gt;"",MID([1]sbb_raw_data!$L209,4,19),"")</f>
        <v/>
      </c>
      <c r="C210" s="12" t="str">
        <f>IF(AND(B210&lt;&gt;"",[1]sbb_raw_data!$O209=""),VLOOKUP(VLOOKUP(P210,N$3:O$1000,2,FALSE),[2]XetraUserIDs!$A$2:$B$12,2,FALSE),"")</f>
        <v/>
      </c>
      <c r="D210" s="12" t="str">
        <f t="shared" si="13"/>
        <v/>
      </c>
      <c r="E210" s="12" t="str">
        <f t="shared" si="14"/>
        <v/>
      </c>
      <c r="F210" s="17" t="str">
        <f>IF(B210&lt;&gt;"",CONCATENATE(MID([1]sbb_raw_data!$A209,7,4),"-",MID([1]sbb_raw_data!$A209,4,2),"-",LEFT([1]sbb_raw_data!$A209,2),"T",RIGHT([1]sbb_raw_data!$A209,15),"Z"),"")</f>
        <v/>
      </c>
      <c r="G210" s="3" t="str">
        <f>IF(B210&lt;&gt;"",[1]sbb_raw_data!$I209,"")</f>
        <v/>
      </c>
      <c r="H210" s="9" t="str">
        <f>IF(B210&lt;&gt;"",[1]sbb_raw_data!$J209,"")</f>
        <v/>
      </c>
      <c r="I210" s="3" t="str">
        <f>IF(B210&lt;&gt;"",[1]sbb_raw_data!$H209,"")</f>
        <v/>
      </c>
      <c r="J210" s="3" t="str">
        <f>IF(B210&lt;&gt;"",IF([1]sbb_raw_data!$C209="EDE","XETA","Please fill in Segment MIC manually."),"")</f>
        <v/>
      </c>
      <c r="K210" s="12" t="str">
        <f t="shared" si="15"/>
        <v/>
      </c>
      <c r="L210" s="12" t="str">
        <f t="shared" si="16"/>
        <v/>
      </c>
      <c r="N210" s="3">
        <f>IF(B210&lt;&gt;"","",[1]sbb_raw_data!$N209)</f>
        <v>0</v>
      </c>
      <c r="O210" s="3">
        <f>[1]sbb_raw_data!$M209</f>
        <v>0</v>
      </c>
      <c r="P210" s="3">
        <f>[1]sbb_raw_data!$N209</f>
        <v>0</v>
      </c>
      <c r="Q210">
        <f t="shared" si="17"/>
        <v>0</v>
      </c>
    </row>
    <row r="211" spans="1:17" hidden="1" x14ac:dyDescent="0.25">
      <c r="A211" s="13"/>
      <c r="B211" s="20" t="str">
        <f>IF([1]sbb_raw_data!$L210&lt;&gt;"",MID([1]sbb_raw_data!$L210,4,19),"")</f>
        <v/>
      </c>
      <c r="C211" s="12" t="str">
        <f>IF(AND(B211&lt;&gt;"",[1]sbb_raw_data!$O210=""),VLOOKUP(VLOOKUP(P211,N$3:O$1000,2,FALSE),[2]XetraUserIDs!$A$2:$B$12,2,FALSE),"")</f>
        <v/>
      </c>
      <c r="D211" s="12" t="str">
        <f t="shared" si="13"/>
        <v/>
      </c>
      <c r="E211" s="12" t="str">
        <f t="shared" si="14"/>
        <v/>
      </c>
      <c r="F211" s="17" t="str">
        <f>IF(B211&lt;&gt;"",CONCATENATE(MID([1]sbb_raw_data!$A210,7,4),"-",MID([1]sbb_raw_data!$A210,4,2),"-",LEFT([1]sbb_raw_data!$A210,2),"T",RIGHT([1]sbb_raw_data!$A210,15),"Z"),"")</f>
        <v/>
      </c>
      <c r="G211" s="3" t="str">
        <f>IF(B211&lt;&gt;"",[1]sbb_raw_data!$I210,"")</f>
        <v/>
      </c>
      <c r="H211" s="9" t="str">
        <f>IF(B211&lt;&gt;"",[1]sbb_raw_data!$J210,"")</f>
        <v/>
      </c>
      <c r="I211" s="3" t="str">
        <f>IF(B211&lt;&gt;"",[1]sbb_raw_data!$H210,"")</f>
        <v/>
      </c>
      <c r="J211" s="3" t="str">
        <f>IF(B211&lt;&gt;"",IF([1]sbb_raw_data!$C210="EDE","XETA","Please fill in Segment MIC manually."),"")</f>
        <v/>
      </c>
      <c r="K211" s="12" t="str">
        <f t="shared" si="15"/>
        <v/>
      </c>
      <c r="L211" s="12" t="str">
        <f t="shared" si="16"/>
        <v/>
      </c>
      <c r="N211" s="3">
        <f>IF(B211&lt;&gt;"","",[1]sbb_raw_data!$N210)</f>
        <v>0</v>
      </c>
      <c r="O211" s="3">
        <f>[1]sbb_raw_data!$M210</f>
        <v>0</v>
      </c>
      <c r="P211" s="3">
        <f>[1]sbb_raw_data!$N210</f>
        <v>0</v>
      </c>
      <c r="Q211">
        <f t="shared" si="17"/>
        <v>0</v>
      </c>
    </row>
    <row r="212" spans="1:17" hidden="1" x14ac:dyDescent="0.25">
      <c r="A212" s="5"/>
      <c r="B212" s="20" t="str">
        <f>IF([1]sbb_raw_data!$L211&lt;&gt;"",MID([1]sbb_raw_data!$L211,4,19),"")</f>
        <v/>
      </c>
      <c r="C212" s="12" t="str">
        <f>IF(AND(B212&lt;&gt;"",[1]sbb_raw_data!$O211=""),VLOOKUP(VLOOKUP(P212,N$3:O$1000,2,FALSE),[2]XetraUserIDs!$A$2:$B$12,2,FALSE),"")</f>
        <v/>
      </c>
      <c r="D212" s="12" t="str">
        <f t="shared" ref="D212:D240" si="18">IF(C212&lt;&gt;"",C212,"")</f>
        <v/>
      </c>
      <c r="E212" s="12" t="str">
        <f t="shared" ref="E212:E240" si="19">IF(D212&lt;&gt;"",D212,"")</f>
        <v/>
      </c>
      <c r="F212" s="17" t="str">
        <f>IF(B212&lt;&gt;"",CONCATENATE(MID([1]sbb_raw_data!$A211,7,4),"-",MID([1]sbb_raw_data!$A211,4,2),"-",LEFT([1]sbb_raw_data!$A211,2),"T",RIGHT([1]sbb_raw_data!$A211,15),"Z"),"")</f>
        <v/>
      </c>
      <c r="G212" s="3" t="str">
        <f>IF(B212&lt;&gt;"",[1]sbb_raw_data!$I211,"")</f>
        <v/>
      </c>
      <c r="H212" s="9" t="str">
        <f>IF(B212&lt;&gt;"",[1]sbb_raw_data!$J211,"")</f>
        <v/>
      </c>
      <c r="I212" s="3" t="str">
        <f>IF(B212&lt;&gt;"",[1]sbb_raw_data!$H211,"")</f>
        <v/>
      </c>
      <c r="J212" s="3" t="str">
        <f>IF(B212&lt;&gt;"",IF([1]sbb_raw_data!$C211="EDE","XETA","Please fill in Segment MIC manually."),"")</f>
        <v/>
      </c>
      <c r="K212" s="12" t="str">
        <f t="shared" ref="K212:K240" si="20">IF(B212&lt;&gt;"",C212,"")</f>
        <v/>
      </c>
      <c r="L212" s="12" t="str">
        <f t="shared" ref="L212:L240" si="21">IF(B212&lt;&gt;"",C212,"")</f>
        <v/>
      </c>
      <c r="N212" s="3">
        <f>IF(B212&lt;&gt;"","",[1]sbb_raw_data!$N211)</f>
        <v>0</v>
      </c>
      <c r="O212" s="3">
        <f>[1]sbb_raw_data!$M211</f>
        <v>0</v>
      </c>
      <c r="P212" s="3">
        <f>[1]sbb_raw_data!$N211</f>
        <v>0</v>
      </c>
      <c r="Q212">
        <f t="shared" si="17"/>
        <v>0</v>
      </c>
    </row>
    <row r="213" spans="1:17" hidden="1" x14ac:dyDescent="0.25">
      <c r="A213" s="5"/>
      <c r="B213" s="20" t="str">
        <f>IF([1]sbb_raw_data!$L212&lt;&gt;"",MID([1]sbb_raw_data!$L212,4,19),"")</f>
        <v/>
      </c>
      <c r="C213" s="12" t="str">
        <f>IF(AND(B213&lt;&gt;"",[1]sbb_raw_data!$O212=""),VLOOKUP(VLOOKUP(P213,N$3:O$1000,2,FALSE),[2]XetraUserIDs!$A$2:$B$12,2,FALSE),"")</f>
        <v/>
      </c>
      <c r="D213" s="12" t="str">
        <f t="shared" si="18"/>
        <v/>
      </c>
      <c r="E213" s="12" t="str">
        <f t="shared" si="19"/>
        <v/>
      </c>
      <c r="F213" s="17" t="str">
        <f>IF(B213&lt;&gt;"",CONCATENATE(MID([1]sbb_raw_data!$A212,7,4),"-",MID([1]sbb_raw_data!$A212,4,2),"-",LEFT([1]sbb_raw_data!$A212,2),"T",RIGHT([1]sbb_raw_data!$A212,15),"Z"),"")</f>
        <v/>
      </c>
      <c r="G213" s="3" t="str">
        <f>IF(B213&lt;&gt;"",[1]sbb_raw_data!$I212,"")</f>
        <v/>
      </c>
      <c r="H213" s="9" t="str">
        <f>IF(B213&lt;&gt;"",[1]sbb_raw_data!$J212,"")</f>
        <v/>
      </c>
      <c r="I213" s="3" t="str">
        <f>IF(B213&lt;&gt;"",[1]sbb_raw_data!$H212,"")</f>
        <v/>
      </c>
      <c r="J213" s="3" t="str">
        <f>IF(B213&lt;&gt;"",IF([1]sbb_raw_data!$C212="EDE","XETA","Please fill in Segment MIC manually."),"")</f>
        <v/>
      </c>
      <c r="K213" s="12" t="str">
        <f t="shared" si="20"/>
        <v/>
      </c>
      <c r="L213" s="12" t="str">
        <f t="shared" si="21"/>
        <v/>
      </c>
      <c r="N213" s="3">
        <f>IF(B213&lt;&gt;"","",[1]sbb_raw_data!$N212)</f>
        <v>0</v>
      </c>
      <c r="O213" s="3">
        <f>[1]sbb_raw_data!$M212</f>
        <v>0</v>
      </c>
      <c r="P213" s="3">
        <f>[1]sbb_raw_data!$N212</f>
        <v>0</v>
      </c>
      <c r="Q213">
        <f t="shared" si="17"/>
        <v>0</v>
      </c>
    </row>
    <row r="214" spans="1:17" hidden="1" x14ac:dyDescent="0.25">
      <c r="A214" s="5"/>
      <c r="B214" s="20" t="str">
        <f>IF([1]sbb_raw_data!$L213&lt;&gt;"",MID([1]sbb_raw_data!$L213,4,19),"")</f>
        <v/>
      </c>
      <c r="C214" s="12" t="str">
        <f>IF(AND(B214&lt;&gt;"",[1]sbb_raw_data!$O213=""),VLOOKUP(VLOOKUP(P214,N$3:O$1000,2,FALSE),[2]XetraUserIDs!$A$2:$B$12,2,FALSE),"")</f>
        <v/>
      </c>
      <c r="D214" s="12" t="str">
        <f t="shared" si="18"/>
        <v/>
      </c>
      <c r="E214" s="12" t="str">
        <f t="shared" si="19"/>
        <v/>
      </c>
      <c r="F214" s="17" t="str">
        <f>IF(B214&lt;&gt;"",CONCATENATE(MID([1]sbb_raw_data!$A213,7,4),"-",MID([1]sbb_raw_data!$A213,4,2),"-",LEFT([1]sbb_raw_data!$A213,2),"T",RIGHT([1]sbb_raw_data!$A213,15),"Z"),"")</f>
        <v/>
      </c>
      <c r="G214" s="3" t="str">
        <f>IF(B214&lt;&gt;"",[1]sbb_raw_data!$I213,"")</f>
        <v/>
      </c>
      <c r="H214" s="9" t="str">
        <f>IF(B214&lt;&gt;"",[1]sbb_raw_data!$J213,"")</f>
        <v/>
      </c>
      <c r="I214" s="3" t="str">
        <f>IF(B214&lt;&gt;"",[1]sbb_raw_data!$H213,"")</f>
        <v/>
      </c>
      <c r="J214" s="3" t="str">
        <f>IF(B214&lt;&gt;"",IF([1]sbb_raw_data!$C213="EDE","XETA","Please fill in Segment MIC manually."),"")</f>
        <v/>
      </c>
      <c r="K214" s="12" t="str">
        <f t="shared" si="20"/>
        <v/>
      </c>
      <c r="L214" s="12" t="str">
        <f t="shared" si="21"/>
        <v/>
      </c>
      <c r="N214" s="3">
        <f>IF(B214&lt;&gt;"","",[1]sbb_raw_data!$N213)</f>
        <v>0</v>
      </c>
      <c r="O214" s="3">
        <f>[1]sbb_raw_data!$M213</f>
        <v>0</v>
      </c>
      <c r="P214" s="3">
        <f>[1]sbb_raw_data!$N213</f>
        <v>0</v>
      </c>
      <c r="Q214">
        <f t="shared" si="17"/>
        <v>0</v>
      </c>
    </row>
    <row r="215" spans="1:17" hidden="1" x14ac:dyDescent="0.25">
      <c r="A215" s="5"/>
      <c r="B215" s="20" t="str">
        <f>IF([1]sbb_raw_data!$L214&lt;&gt;"",MID([1]sbb_raw_data!$L214,4,19),"")</f>
        <v/>
      </c>
      <c r="C215" s="12" t="str">
        <f>IF(AND(B215&lt;&gt;"",[1]sbb_raw_data!$O214=""),VLOOKUP(VLOOKUP(P215,N$3:O$1000,2,FALSE),[2]XetraUserIDs!$A$2:$B$12,2,FALSE),"")</f>
        <v/>
      </c>
      <c r="D215" s="12" t="str">
        <f t="shared" si="18"/>
        <v/>
      </c>
      <c r="E215" s="12" t="str">
        <f t="shared" si="19"/>
        <v/>
      </c>
      <c r="F215" s="17" t="str">
        <f>IF(B215&lt;&gt;"",CONCATENATE(MID([1]sbb_raw_data!$A214,7,4),"-",MID([1]sbb_raw_data!$A214,4,2),"-",LEFT([1]sbb_raw_data!$A214,2),"T",RIGHT([1]sbb_raw_data!$A214,15),"Z"),"")</f>
        <v/>
      </c>
      <c r="G215" s="3" t="str">
        <f>IF(B215&lt;&gt;"",[1]sbb_raw_data!$I214,"")</f>
        <v/>
      </c>
      <c r="H215" s="9" t="str">
        <f>IF(B215&lt;&gt;"",[1]sbb_raw_data!$J214,"")</f>
        <v/>
      </c>
      <c r="I215" s="3" t="str">
        <f>IF(B215&lt;&gt;"",[1]sbb_raw_data!$H214,"")</f>
        <v/>
      </c>
      <c r="J215" s="3" t="str">
        <f>IF(B215&lt;&gt;"",IF([1]sbb_raw_data!$C214="EDE","XETA","Please fill in Segment MIC manually."),"")</f>
        <v/>
      </c>
      <c r="K215" s="12" t="str">
        <f t="shared" si="20"/>
        <v/>
      </c>
      <c r="L215" s="12" t="str">
        <f t="shared" si="21"/>
        <v/>
      </c>
      <c r="N215" s="3">
        <f>IF(B215&lt;&gt;"","",[1]sbb_raw_data!$N214)</f>
        <v>0</v>
      </c>
      <c r="O215" s="3">
        <f>[1]sbb_raw_data!$M214</f>
        <v>0</v>
      </c>
      <c r="P215" s="3">
        <f>[1]sbb_raw_data!$N214</f>
        <v>0</v>
      </c>
      <c r="Q215">
        <f t="shared" si="17"/>
        <v>0</v>
      </c>
    </row>
    <row r="216" spans="1:17" hidden="1" x14ac:dyDescent="0.25">
      <c r="A216" s="5"/>
      <c r="B216" s="20" t="str">
        <f>IF([1]sbb_raw_data!$L215&lt;&gt;"",MID([1]sbb_raw_data!$L215,4,19),"")</f>
        <v/>
      </c>
      <c r="C216" s="12" t="str">
        <f>IF(AND(B216&lt;&gt;"",[1]sbb_raw_data!$O215=""),VLOOKUP(VLOOKUP(P216,N$3:O$1000,2,FALSE),[2]XetraUserIDs!$A$2:$B$12,2,FALSE),"")</f>
        <v/>
      </c>
      <c r="D216" s="12" t="str">
        <f t="shared" si="18"/>
        <v/>
      </c>
      <c r="E216" s="12" t="str">
        <f t="shared" si="19"/>
        <v/>
      </c>
      <c r="F216" s="17" t="str">
        <f>IF(B216&lt;&gt;"",CONCATENATE(MID([1]sbb_raw_data!$A215,7,4),"-",MID([1]sbb_raw_data!$A215,4,2),"-",LEFT([1]sbb_raw_data!$A215,2),"T",RIGHT([1]sbb_raw_data!$A215,15),"Z"),"")</f>
        <v/>
      </c>
      <c r="G216" s="3" t="str">
        <f>IF(B216&lt;&gt;"",[1]sbb_raw_data!$I215,"")</f>
        <v/>
      </c>
      <c r="H216" s="9" t="str">
        <f>IF(B216&lt;&gt;"",[1]sbb_raw_data!$J215,"")</f>
        <v/>
      </c>
      <c r="I216" s="3" t="str">
        <f>IF(B216&lt;&gt;"",[1]sbb_raw_data!$H215,"")</f>
        <v/>
      </c>
      <c r="J216" s="3" t="str">
        <f>IF(B216&lt;&gt;"",IF([1]sbb_raw_data!$C215="EDE","XETA","Please fill in Segment MIC manually."),"")</f>
        <v/>
      </c>
      <c r="K216" s="12" t="str">
        <f t="shared" si="20"/>
        <v/>
      </c>
      <c r="L216" s="12" t="str">
        <f t="shared" si="21"/>
        <v/>
      </c>
      <c r="N216" s="3">
        <f>IF(B216&lt;&gt;"","",[1]sbb_raw_data!$N215)</f>
        <v>0</v>
      </c>
      <c r="O216" s="3">
        <f>[1]sbb_raw_data!$M215</f>
        <v>0</v>
      </c>
      <c r="P216" s="3">
        <f>[1]sbb_raw_data!$N215</f>
        <v>0</v>
      </c>
      <c r="Q216">
        <f t="shared" si="17"/>
        <v>0</v>
      </c>
    </row>
    <row r="217" spans="1:17" hidden="1" x14ac:dyDescent="0.25">
      <c r="A217" s="5"/>
      <c r="B217" s="20" t="str">
        <f>IF([1]sbb_raw_data!$L216&lt;&gt;"",MID([1]sbb_raw_data!$L216,4,19),"")</f>
        <v/>
      </c>
      <c r="C217" s="12" t="str">
        <f>IF(AND(B217&lt;&gt;"",[1]sbb_raw_data!$O216=""),VLOOKUP(VLOOKUP(P217,N$3:O$1000,2,FALSE),[2]XetraUserIDs!$A$2:$B$12,2,FALSE),"")</f>
        <v/>
      </c>
      <c r="D217" s="12" t="str">
        <f t="shared" si="18"/>
        <v/>
      </c>
      <c r="E217" s="12" t="str">
        <f t="shared" si="19"/>
        <v/>
      </c>
      <c r="F217" s="17" t="str">
        <f>IF(B217&lt;&gt;"",CONCATENATE(MID([1]sbb_raw_data!$A216,7,4),"-",MID([1]sbb_raw_data!$A216,4,2),"-",LEFT([1]sbb_raw_data!$A216,2),"T",RIGHT([1]sbb_raw_data!$A216,15),"Z"),"")</f>
        <v/>
      </c>
      <c r="G217" s="3" t="str">
        <f>IF(B217&lt;&gt;"",[1]sbb_raw_data!$I216,"")</f>
        <v/>
      </c>
      <c r="H217" s="9" t="str">
        <f>IF(B217&lt;&gt;"",[1]sbb_raw_data!$J216,"")</f>
        <v/>
      </c>
      <c r="I217" s="3" t="str">
        <f>IF(B217&lt;&gt;"",[1]sbb_raw_data!$H216,"")</f>
        <v/>
      </c>
      <c r="J217" s="3" t="str">
        <f>IF(B217&lt;&gt;"",IF([1]sbb_raw_data!$C216="EDE","XETA","Please fill in Segment MIC manually."),"")</f>
        <v/>
      </c>
      <c r="K217" s="12" t="str">
        <f t="shared" si="20"/>
        <v/>
      </c>
      <c r="L217" s="12" t="str">
        <f t="shared" si="21"/>
        <v/>
      </c>
      <c r="N217" s="3">
        <f>IF(B217&lt;&gt;"","",[1]sbb_raw_data!$N216)</f>
        <v>0</v>
      </c>
      <c r="O217" s="3">
        <f>[1]sbb_raw_data!$M216</f>
        <v>0</v>
      </c>
      <c r="P217" s="3">
        <f>[1]sbb_raw_data!$N216</f>
        <v>0</v>
      </c>
      <c r="Q217">
        <f t="shared" si="17"/>
        <v>0</v>
      </c>
    </row>
    <row r="218" spans="1:17" hidden="1" x14ac:dyDescent="0.25">
      <c r="A218" s="5"/>
      <c r="B218" s="20" t="str">
        <f>IF([1]sbb_raw_data!$L217&lt;&gt;"",MID([1]sbb_raw_data!$L217,4,19),"")</f>
        <v/>
      </c>
      <c r="C218" s="12" t="str">
        <f>IF(AND(B218&lt;&gt;"",[1]sbb_raw_data!$O217=""),VLOOKUP(VLOOKUP(P218,N$3:O$1000,2,FALSE),[2]XetraUserIDs!$A$2:$B$12,2,FALSE),"")</f>
        <v/>
      </c>
      <c r="D218" s="12" t="str">
        <f t="shared" si="18"/>
        <v/>
      </c>
      <c r="E218" s="12" t="str">
        <f t="shared" si="19"/>
        <v/>
      </c>
      <c r="F218" s="17" t="str">
        <f>IF(B218&lt;&gt;"",CONCATENATE(MID([1]sbb_raw_data!$A217,7,4),"-",MID([1]sbb_raw_data!$A217,4,2),"-",LEFT([1]sbb_raw_data!$A217,2),"T",RIGHT([1]sbb_raw_data!$A217,15),"Z"),"")</f>
        <v/>
      </c>
      <c r="G218" s="3" t="str">
        <f>IF(B218&lt;&gt;"",[1]sbb_raw_data!$I217,"")</f>
        <v/>
      </c>
      <c r="H218" s="9" t="str">
        <f>IF(B218&lt;&gt;"",[1]sbb_raw_data!$J217,"")</f>
        <v/>
      </c>
      <c r="I218" s="3" t="str">
        <f>IF(B218&lt;&gt;"",[1]sbb_raw_data!$H217,"")</f>
        <v/>
      </c>
      <c r="J218" s="3" t="str">
        <f>IF(B218&lt;&gt;"",IF([1]sbb_raw_data!$C217="EDE","XETA","Please fill in Segment MIC manually."),"")</f>
        <v/>
      </c>
      <c r="K218" s="12" t="str">
        <f t="shared" si="20"/>
        <v/>
      </c>
      <c r="L218" s="12" t="str">
        <f t="shared" si="21"/>
        <v/>
      </c>
      <c r="N218" s="3">
        <f>IF(B218&lt;&gt;"","",[1]sbb_raw_data!$N217)</f>
        <v>0</v>
      </c>
      <c r="O218" s="3">
        <f>[1]sbb_raw_data!$M217</f>
        <v>0</v>
      </c>
      <c r="P218" s="3">
        <f>[1]sbb_raw_data!$N217</f>
        <v>0</v>
      </c>
      <c r="Q218">
        <f t="shared" si="17"/>
        <v>0</v>
      </c>
    </row>
    <row r="219" spans="1:17" hidden="1" x14ac:dyDescent="0.25">
      <c r="A219" s="13"/>
      <c r="B219" s="20" t="str">
        <f>IF([1]sbb_raw_data!$L218&lt;&gt;"",MID([1]sbb_raw_data!$L218,4,19),"")</f>
        <v/>
      </c>
      <c r="C219" s="12" t="str">
        <f>IF(AND(B219&lt;&gt;"",[1]sbb_raw_data!$O218=""),VLOOKUP(VLOOKUP(P219,N$3:O$1000,2,FALSE),[2]XetraUserIDs!$A$2:$B$12,2,FALSE),"")</f>
        <v/>
      </c>
      <c r="D219" s="12" t="str">
        <f t="shared" si="18"/>
        <v/>
      </c>
      <c r="E219" s="12" t="str">
        <f t="shared" si="19"/>
        <v/>
      </c>
      <c r="F219" s="17" t="str">
        <f>IF(B219&lt;&gt;"",CONCATENATE(MID([1]sbb_raw_data!$A218,7,4),"-",MID([1]sbb_raw_data!$A218,4,2),"-",LEFT([1]sbb_raw_data!$A218,2),"T",RIGHT([1]sbb_raw_data!$A218,15),"Z"),"")</f>
        <v/>
      </c>
      <c r="G219" s="3" t="str">
        <f>IF(B219&lt;&gt;"",[1]sbb_raw_data!$I218,"")</f>
        <v/>
      </c>
      <c r="H219" s="9" t="str">
        <f>IF(B219&lt;&gt;"",[1]sbb_raw_data!$J218,"")</f>
        <v/>
      </c>
      <c r="I219" s="3" t="str">
        <f>IF(B219&lt;&gt;"",[1]sbb_raw_data!$H218,"")</f>
        <v/>
      </c>
      <c r="J219" s="3" t="str">
        <f>IF(B219&lt;&gt;"",IF([1]sbb_raw_data!$C218="EDE","XETA","Please fill in Segment MIC manually."),"")</f>
        <v/>
      </c>
      <c r="K219" s="12" t="str">
        <f t="shared" si="20"/>
        <v/>
      </c>
      <c r="L219" s="12" t="str">
        <f t="shared" si="21"/>
        <v/>
      </c>
      <c r="N219" s="3">
        <f>IF(B219&lt;&gt;"","",[1]sbb_raw_data!$N218)</f>
        <v>0</v>
      </c>
      <c r="O219" s="3">
        <f>[1]sbb_raw_data!$M218</f>
        <v>0</v>
      </c>
      <c r="P219" s="3">
        <f>[1]sbb_raw_data!$N218</f>
        <v>0</v>
      </c>
      <c r="Q219">
        <f t="shared" si="17"/>
        <v>0</v>
      </c>
    </row>
    <row r="220" spans="1:17" hidden="1" x14ac:dyDescent="0.25">
      <c r="A220" s="5"/>
      <c r="B220" s="20" t="str">
        <f>IF([1]sbb_raw_data!$L219&lt;&gt;"",MID([1]sbb_raw_data!$L219,4,19),"")</f>
        <v/>
      </c>
      <c r="C220" s="12" t="str">
        <f>IF(AND(B220&lt;&gt;"",[1]sbb_raw_data!$O219=""),VLOOKUP(VLOOKUP(P220,N$3:O$1000,2,FALSE),[2]XetraUserIDs!$A$2:$B$12,2,FALSE),"")</f>
        <v/>
      </c>
      <c r="D220" s="12" t="str">
        <f t="shared" si="18"/>
        <v/>
      </c>
      <c r="E220" s="12" t="str">
        <f t="shared" si="19"/>
        <v/>
      </c>
      <c r="F220" s="17" t="str">
        <f>IF(B220&lt;&gt;"",CONCATENATE(MID([1]sbb_raw_data!$A219,7,4),"-",MID([1]sbb_raw_data!$A219,4,2),"-",LEFT([1]sbb_raw_data!$A219,2),"T",RIGHT([1]sbb_raw_data!$A219,15),"Z"),"")</f>
        <v/>
      </c>
      <c r="G220" s="3" t="str">
        <f>IF(B220&lt;&gt;"",[1]sbb_raw_data!$I219,"")</f>
        <v/>
      </c>
      <c r="H220" s="9" t="str">
        <f>IF(B220&lt;&gt;"",[1]sbb_raw_data!$J219,"")</f>
        <v/>
      </c>
      <c r="I220" s="3" t="str">
        <f>IF(B220&lt;&gt;"",[1]sbb_raw_data!$H219,"")</f>
        <v/>
      </c>
      <c r="J220" s="3" t="str">
        <f>IF(B220&lt;&gt;"",IF([1]sbb_raw_data!$C219="EDE","XETA","Please fill in Segment MIC manually."),"")</f>
        <v/>
      </c>
      <c r="K220" s="12" t="str">
        <f t="shared" si="20"/>
        <v/>
      </c>
      <c r="L220" s="12" t="str">
        <f t="shared" si="21"/>
        <v/>
      </c>
      <c r="N220" s="3">
        <f>IF(B220&lt;&gt;"","",[1]sbb_raw_data!$N219)</f>
        <v>0</v>
      </c>
      <c r="O220" s="3">
        <f>[1]sbb_raw_data!$M219</f>
        <v>0</v>
      </c>
      <c r="P220" s="3">
        <f>[1]sbb_raw_data!$N219</f>
        <v>0</v>
      </c>
      <c r="Q220">
        <f t="shared" si="17"/>
        <v>0</v>
      </c>
    </row>
    <row r="221" spans="1:17" hidden="1" x14ac:dyDescent="0.25">
      <c r="A221" s="5"/>
      <c r="B221" s="20" t="str">
        <f>IF([1]sbb_raw_data!$L220&lt;&gt;"",MID([1]sbb_raw_data!$L220,4,19),"")</f>
        <v/>
      </c>
      <c r="C221" s="12" t="str">
        <f>IF(AND(B221&lt;&gt;"",[1]sbb_raw_data!$O220=""),VLOOKUP(VLOOKUP(P221,N$3:O$1000,2,FALSE),[2]XetraUserIDs!$A$2:$B$12,2,FALSE),"")</f>
        <v/>
      </c>
      <c r="D221" s="12" t="str">
        <f t="shared" si="18"/>
        <v/>
      </c>
      <c r="E221" s="12" t="str">
        <f t="shared" si="19"/>
        <v/>
      </c>
      <c r="F221" s="17" t="str">
        <f>IF(B221&lt;&gt;"",CONCATENATE(MID([1]sbb_raw_data!$A220,7,4),"-",MID([1]sbb_raw_data!$A220,4,2),"-",LEFT([1]sbb_raw_data!$A220,2),"T",RIGHT([1]sbb_raw_data!$A220,15),"Z"),"")</f>
        <v/>
      </c>
      <c r="G221" s="3" t="str">
        <f>IF(B221&lt;&gt;"",[1]sbb_raw_data!$I220,"")</f>
        <v/>
      </c>
      <c r="H221" s="9" t="str">
        <f>IF(B221&lt;&gt;"",[1]sbb_raw_data!$J220,"")</f>
        <v/>
      </c>
      <c r="I221" s="3" t="str">
        <f>IF(B221&lt;&gt;"",[1]sbb_raw_data!$H220,"")</f>
        <v/>
      </c>
      <c r="J221" s="3" t="str">
        <f>IF(B221&lt;&gt;"",IF([1]sbb_raw_data!$C220="EDE","XETA","Please fill in Segment MIC manually."),"")</f>
        <v/>
      </c>
      <c r="K221" s="12" t="str">
        <f t="shared" si="20"/>
        <v/>
      </c>
      <c r="L221" s="12" t="str">
        <f t="shared" si="21"/>
        <v/>
      </c>
      <c r="N221" s="3">
        <f>IF(B221&lt;&gt;"","",[1]sbb_raw_data!$N220)</f>
        <v>0</v>
      </c>
      <c r="O221" s="3">
        <f>[1]sbb_raw_data!$M220</f>
        <v>0</v>
      </c>
      <c r="P221" s="3">
        <f>[1]sbb_raw_data!$N220</f>
        <v>0</v>
      </c>
      <c r="Q221">
        <f t="shared" si="17"/>
        <v>0</v>
      </c>
    </row>
    <row r="222" spans="1:17" hidden="1" x14ac:dyDescent="0.25">
      <c r="A222" s="5"/>
      <c r="B222" s="20" t="str">
        <f>IF([1]sbb_raw_data!$L221&lt;&gt;"",MID([1]sbb_raw_data!$L221,4,19),"")</f>
        <v/>
      </c>
      <c r="C222" s="12" t="str">
        <f>IF(AND(B222&lt;&gt;"",[1]sbb_raw_data!$O221=""),VLOOKUP(VLOOKUP(P222,N$3:O$1000,2,FALSE),[2]XetraUserIDs!$A$2:$B$12,2,FALSE),"")</f>
        <v/>
      </c>
      <c r="D222" s="12" t="str">
        <f t="shared" si="18"/>
        <v/>
      </c>
      <c r="E222" s="12" t="str">
        <f t="shared" si="19"/>
        <v/>
      </c>
      <c r="F222" s="17" t="str">
        <f>IF(B222&lt;&gt;"",CONCATENATE(MID([1]sbb_raw_data!$A221,7,4),"-",MID([1]sbb_raw_data!$A221,4,2),"-",LEFT([1]sbb_raw_data!$A221,2),"T",RIGHT([1]sbb_raw_data!$A221,15),"Z"),"")</f>
        <v/>
      </c>
      <c r="G222" s="3" t="str">
        <f>IF(B222&lt;&gt;"",[1]sbb_raw_data!$I221,"")</f>
        <v/>
      </c>
      <c r="H222" s="9" t="str">
        <f>IF(B222&lt;&gt;"",[1]sbb_raw_data!$J221,"")</f>
        <v/>
      </c>
      <c r="I222" s="3" t="str">
        <f>IF(B222&lt;&gt;"",[1]sbb_raw_data!$H221,"")</f>
        <v/>
      </c>
      <c r="J222" s="3" t="str">
        <f>IF(B222&lt;&gt;"",IF([1]sbb_raw_data!$C221="EDE","XETA","Please fill in Segment MIC manually."),"")</f>
        <v/>
      </c>
      <c r="K222" s="12" t="str">
        <f t="shared" si="20"/>
        <v/>
      </c>
      <c r="L222" s="12" t="str">
        <f t="shared" si="21"/>
        <v/>
      </c>
      <c r="N222" s="3">
        <f>IF(B222&lt;&gt;"","",[1]sbb_raw_data!$N221)</f>
        <v>0</v>
      </c>
      <c r="O222" s="3">
        <f>[1]sbb_raw_data!$M221</f>
        <v>0</v>
      </c>
      <c r="P222" s="3">
        <f>[1]sbb_raw_data!$N221</f>
        <v>0</v>
      </c>
      <c r="Q222">
        <f t="shared" si="17"/>
        <v>0</v>
      </c>
    </row>
    <row r="223" spans="1:17" hidden="1" x14ac:dyDescent="0.25">
      <c r="A223" s="5"/>
      <c r="B223" s="20" t="str">
        <f>IF([1]sbb_raw_data!$L222&lt;&gt;"",MID([1]sbb_raw_data!$L222,4,19),"")</f>
        <v/>
      </c>
      <c r="C223" s="12" t="str">
        <f>IF(AND(B223&lt;&gt;"",[1]sbb_raw_data!$O222=""),VLOOKUP(VLOOKUP(P223,N$3:O$1000,2,FALSE),[2]XetraUserIDs!$A$2:$B$12,2,FALSE),"")</f>
        <v/>
      </c>
      <c r="D223" s="12" t="str">
        <f t="shared" si="18"/>
        <v/>
      </c>
      <c r="E223" s="12" t="str">
        <f t="shared" si="19"/>
        <v/>
      </c>
      <c r="F223" s="17" t="str">
        <f>IF(B223&lt;&gt;"",CONCATENATE(MID([1]sbb_raw_data!$A222,7,4),"-",MID([1]sbb_raw_data!$A222,4,2),"-",LEFT([1]sbb_raw_data!$A222,2),"T",RIGHT([1]sbb_raw_data!$A222,15),"Z"),"")</f>
        <v/>
      </c>
      <c r="G223" s="3" t="str">
        <f>IF(B223&lt;&gt;"",[1]sbb_raw_data!$I222,"")</f>
        <v/>
      </c>
      <c r="H223" s="9" t="str">
        <f>IF(B223&lt;&gt;"",[1]sbb_raw_data!$J222,"")</f>
        <v/>
      </c>
      <c r="I223" s="3" t="str">
        <f>IF(B223&lt;&gt;"",[1]sbb_raw_data!$H222,"")</f>
        <v/>
      </c>
      <c r="J223" s="3" t="str">
        <f>IF(B223&lt;&gt;"",IF([1]sbb_raw_data!$C222="EDE","XETA","Please fill in Segment MIC manually."),"")</f>
        <v/>
      </c>
      <c r="K223" s="12" t="str">
        <f t="shared" si="20"/>
        <v/>
      </c>
      <c r="L223" s="12" t="str">
        <f t="shared" si="21"/>
        <v/>
      </c>
      <c r="N223" s="3">
        <f>IF(B223&lt;&gt;"","",[1]sbb_raw_data!$N222)</f>
        <v>0</v>
      </c>
      <c r="O223" s="3">
        <f>[1]sbb_raw_data!$M222</f>
        <v>0</v>
      </c>
      <c r="P223" s="3">
        <f>[1]sbb_raw_data!$N222</f>
        <v>0</v>
      </c>
      <c r="Q223">
        <f t="shared" si="17"/>
        <v>0</v>
      </c>
    </row>
    <row r="224" spans="1:17" hidden="1" x14ac:dyDescent="0.25">
      <c r="A224" s="5"/>
      <c r="B224" s="20" t="str">
        <f>IF([1]sbb_raw_data!$L223&lt;&gt;"",MID([1]sbb_raw_data!$L223,4,19),"")</f>
        <v/>
      </c>
      <c r="C224" s="12" t="str">
        <f>IF(AND(B224&lt;&gt;"",[1]sbb_raw_data!$O223=""),VLOOKUP(VLOOKUP(P224,N$3:O$1000,2,FALSE),[2]XetraUserIDs!$A$2:$B$12,2,FALSE),"")</f>
        <v/>
      </c>
      <c r="D224" s="12" t="str">
        <f t="shared" si="18"/>
        <v/>
      </c>
      <c r="E224" s="12" t="str">
        <f t="shared" si="19"/>
        <v/>
      </c>
      <c r="F224" s="17" t="str">
        <f>IF(B224&lt;&gt;"",CONCATENATE(MID([1]sbb_raw_data!$A223,7,4),"-",MID([1]sbb_raw_data!$A223,4,2),"-",LEFT([1]sbb_raw_data!$A223,2),"T",RIGHT([1]sbb_raw_data!$A223,15),"Z"),"")</f>
        <v/>
      </c>
      <c r="G224" s="3" t="str">
        <f>IF(B224&lt;&gt;"",[1]sbb_raw_data!$I223,"")</f>
        <v/>
      </c>
      <c r="H224" s="9" t="str">
        <f>IF(B224&lt;&gt;"",[1]sbb_raw_data!$J223,"")</f>
        <v/>
      </c>
      <c r="I224" s="3" t="str">
        <f>IF(B224&lt;&gt;"",[1]sbb_raw_data!$H223,"")</f>
        <v/>
      </c>
      <c r="J224" s="3" t="str">
        <f>IF(B224&lt;&gt;"",IF([1]sbb_raw_data!$C223="EDE","XETA","Please fill in Segment MIC manually."),"")</f>
        <v/>
      </c>
      <c r="K224" s="12" t="str">
        <f t="shared" si="20"/>
        <v/>
      </c>
      <c r="L224" s="12" t="str">
        <f t="shared" si="21"/>
        <v/>
      </c>
      <c r="N224" s="3">
        <f>IF(B224&lt;&gt;"","",[1]sbb_raw_data!$N223)</f>
        <v>0</v>
      </c>
      <c r="O224" s="3">
        <f>[1]sbb_raw_data!$M223</f>
        <v>0</v>
      </c>
      <c r="P224" s="3">
        <f>[1]sbb_raw_data!$N223</f>
        <v>0</v>
      </c>
      <c r="Q224">
        <f t="shared" si="17"/>
        <v>0</v>
      </c>
    </row>
    <row r="225" spans="1:17" hidden="1" x14ac:dyDescent="0.25">
      <c r="A225" s="5"/>
      <c r="B225" s="20" t="str">
        <f>IF([1]sbb_raw_data!$L224&lt;&gt;"",MID([1]sbb_raw_data!$L224,4,19),"")</f>
        <v/>
      </c>
      <c r="C225" s="12" t="str">
        <f>IF(AND(B225&lt;&gt;"",[1]sbb_raw_data!$O224=""),VLOOKUP(VLOOKUP(P225,N$3:O$1000,2,FALSE),[2]XetraUserIDs!$A$2:$B$12,2,FALSE),"")</f>
        <v/>
      </c>
      <c r="D225" s="12" t="str">
        <f t="shared" si="18"/>
        <v/>
      </c>
      <c r="E225" s="12" t="str">
        <f t="shared" si="19"/>
        <v/>
      </c>
      <c r="F225" s="17" t="str">
        <f>IF(B225&lt;&gt;"",CONCATENATE(MID([1]sbb_raw_data!$A224,7,4),"-",MID([1]sbb_raw_data!$A224,4,2),"-",LEFT([1]sbb_raw_data!$A224,2),"T",RIGHT([1]sbb_raw_data!$A224,15),"Z"),"")</f>
        <v/>
      </c>
      <c r="G225" s="3" t="str">
        <f>IF(B225&lt;&gt;"",[1]sbb_raw_data!$I224,"")</f>
        <v/>
      </c>
      <c r="H225" s="9" t="str">
        <f>IF(B225&lt;&gt;"",[1]sbb_raw_data!$J224,"")</f>
        <v/>
      </c>
      <c r="I225" s="3" t="str">
        <f>IF(B225&lt;&gt;"",[1]sbb_raw_data!$H224,"")</f>
        <v/>
      </c>
      <c r="J225" s="3" t="str">
        <f>IF(B225&lt;&gt;"",IF([1]sbb_raw_data!$C224="EDE","XETA","Please fill in Segment MIC manually."),"")</f>
        <v/>
      </c>
      <c r="K225" s="12" t="str">
        <f t="shared" si="20"/>
        <v/>
      </c>
      <c r="L225" s="12" t="str">
        <f t="shared" si="21"/>
        <v/>
      </c>
      <c r="N225" s="3">
        <f>IF(B225&lt;&gt;"","",[1]sbb_raw_data!$N224)</f>
        <v>0</v>
      </c>
      <c r="O225" s="3">
        <f>[1]sbb_raw_data!$M224</f>
        <v>0</v>
      </c>
      <c r="P225" s="3">
        <f>[1]sbb_raw_data!$N224</f>
        <v>0</v>
      </c>
      <c r="Q225">
        <f t="shared" si="17"/>
        <v>0</v>
      </c>
    </row>
    <row r="226" spans="1:17" hidden="1" x14ac:dyDescent="0.25">
      <c r="A226" s="5"/>
      <c r="B226" s="20" t="str">
        <f>IF([1]sbb_raw_data!$L225&lt;&gt;"",MID([1]sbb_raw_data!$L225,4,19),"")</f>
        <v/>
      </c>
      <c r="C226" s="12" t="str">
        <f>IF(AND(B226&lt;&gt;"",[1]sbb_raw_data!$O225=""),VLOOKUP(VLOOKUP(P226,N$3:O$1000,2,FALSE),[2]XetraUserIDs!$A$2:$B$12,2,FALSE),"")</f>
        <v/>
      </c>
      <c r="D226" s="12" t="str">
        <f t="shared" si="18"/>
        <v/>
      </c>
      <c r="E226" s="12" t="str">
        <f t="shared" si="19"/>
        <v/>
      </c>
      <c r="F226" s="17" t="str">
        <f>IF(B226&lt;&gt;"",CONCATENATE(MID([1]sbb_raw_data!$A225,7,4),"-",MID([1]sbb_raw_data!$A225,4,2),"-",LEFT([1]sbb_raw_data!$A225,2),"T",RIGHT([1]sbb_raw_data!$A225,15),"Z"),"")</f>
        <v/>
      </c>
      <c r="G226" s="3" t="str">
        <f>IF(B226&lt;&gt;"",[1]sbb_raw_data!$I225,"")</f>
        <v/>
      </c>
      <c r="H226" s="9" t="str">
        <f>IF(B226&lt;&gt;"",[1]sbb_raw_data!$J225,"")</f>
        <v/>
      </c>
      <c r="I226" s="3" t="str">
        <f>IF(B226&lt;&gt;"",[1]sbb_raw_data!$H225,"")</f>
        <v/>
      </c>
      <c r="J226" s="3" t="str">
        <f>IF(B226&lt;&gt;"",IF([1]sbb_raw_data!$C225="EDE","XETA","Please fill in Segment MIC manually."),"")</f>
        <v/>
      </c>
      <c r="K226" s="12" t="str">
        <f t="shared" si="20"/>
        <v/>
      </c>
      <c r="L226" s="12" t="str">
        <f t="shared" si="21"/>
        <v/>
      </c>
      <c r="N226" s="3">
        <f>IF(B226&lt;&gt;"","",[1]sbb_raw_data!$N225)</f>
        <v>0</v>
      </c>
      <c r="O226" s="3">
        <f>[1]sbb_raw_data!$M225</f>
        <v>0</v>
      </c>
      <c r="P226" s="3">
        <f>[1]sbb_raw_data!$N225</f>
        <v>0</v>
      </c>
      <c r="Q226">
        <f t="shared" si="17"/>
        <v>0</v>
      </c>
    </row>
    <row r="227" spans="1:17" hidden="1" x14ac:dyDescent="0.25">
      <c r="A227" s="13"/>
      <c r="B227" s="20" t="str">
        <f>IF([1]sbb_raw_data!$L226&lt;&gt;"",MID([1]sbb_raw_data!$L226,4,19),"")</f>
        <v/>
      </c>
      <c r="C227" s="12" t="str">
        <f>IF(AND(B227&lt;&gt;"",[1]sbb_raw_data!$O226=""),VLOOKUP(VLOOKUP(P227,N$3:O$1000,2,FALSE),[2]XetraUserIDs!$A$2:$B$12,2,FALSE),"")</f>
        <v/>
      </c>
      <c r="D227" s="12" t="str">
        <f t="shared" si="18"/>
        <v/>
      </c>
      <c r="E227" s="12" t="str">
        <f t="shared" si="19"/>
        <v/>
      </c>
      <c r="F227" s="17" t="str">
        <f>IF(B227&lt;&gt;"",CONCATENATE(MID([1]sbb_raw_data!$A226,7,4),"-",MID([1]sbb_raw_data!$A226,4,2),"-",LEFT([1]sbb_raw_data!$A226,2),"T",RIGHT([1]sbb_raw_data!$A226,15),"Z"),"")</f>
        <v/>
      </c>
      <c r="G227" s="3" t="str">
        <f>IF(B227&lt;&gt;"",[1]sbb_raw_data!$I226,"")</f>
        <v/>
      </c>
      <c r="H227" s="9" t="str">
        <f>IF(B227&lt;&gt;"",[1]sbb_raw_data!$J226,"")</f>
        <v/>
      </c>
      <c r="I227" s="3" t="str">
        <f>IF(B227&lt;&gt;"",[1]sbb_raw_data!$H226,"")</f>
        <v/>
      </c>
      <c r="J227" s="3" t="str">
        <f>IF(B227&lt;&gt;"",IF([1]sbb_raw_data!$C226="EDE","XETA","Please fill in Segment MIC manually."),"")</f>
        <v/>
      </c>
      <c r="K227" s="12" t="str">
        <f t="shared" si="20"/>
        <v/>
      </c>
      <c r="L227" s="12" t="str">
        <f t="shared" si="21"/>
        <v/>
      </c>
      <c r="N227" s="3">
        <f>IF(B227&lt;&gt;"","",[1]sbb_raw_data!$N226)</f>
        <v>0</v>
      </c>
      <c r="O227" s="3">
        <f>[1]sbb_raw_data!$M226</f>
        <v>0</v>
      </c>
      <c r="P227" s="3">
        <f>[1]sbb_raw_data!$N226</f>
        <v>0</v>
      </c>
      <c r="Q227">
        <f t="shared" si="17"/>
        <v>0</v>
      </c>
    </row>
    <row r="228" spans="1:17" hidden="1" x14ac:dyDescent="0.25">
      <c r="A228" s="5"/>
      <c r="B228" s="20" t="str">
        <f>IF([1]sbb_raw_data!$L227&lt;&gt;"",MID([1]sbb_raw_data!$L227,4,19),"")</f>
        <v/>
      </c>
      <c r="C228" s="12" t="str">
        <f>IF(AND(B228&lt;&gt;"",[1]sbb_raw_data!$O227=""),VLOOKUP(VLOOKUP(P228,N$3:O$1000,2,FALSE),[2]XetraUserIDs!$A$2:$B$12,2,FALSE),"")</f>
        <v/>
      </c>
      <c r="D228" s="12" t="str">
        <f t="shared" si="18"/>
        <v/>
      </c>
      <c r="E228" s="12" t="str">
        <f t="shared" si="19"/>
        <v/>
      </c>
      <c r="F228" s="17" t="str">
        <f>IF(B228&lt;&gt;"",CONCATENATE(MID([1]sbb_raw_data!$A227,7,4),"-",MID([1]sbb_raw_data!$A227,4,2),"-",LEFT([1]sbb_raw_data!$A227,2),"T",RIGHT([1]sbb_raw_data!$A227,15),"Z"),"")</f>
        <v/>
      </c>
      <c r="G228" s="3" t="str">
        <f>IF(B228&lt;&gt;"",[1]sbb_raw_data!$I227,"")</f>
        <v/>
      </c>
      <c r="H228" s="9" t="str">
        <f>IF(B228&lt;&gt;"",[1]sbb_raw_data!$J227,"")</f>
        <v/>
      </c>
      <c r="I228" s="3" t="str">
        <f>IF(B228&lt;&gt;"",[1]sbb_raw_data!$H227,"")</f>
        <v/>
      </c>
      <c r="J228" s="3" t="str">
        <f>IF(B228&lt;&gt;"",IF([1]sbb_raw_data!$C227="EDE","XETA","Please fill in Segment MIC manually."),"")</f>
        <v/>
      </c>
      <c r="K228" s="12" t="str">
        <f t="shared" si="20"/>
        <v/>
      </c>
      <c r="L228" s="12" t="str">
        <f t="shared" si="21"/>
        <v/>
      </c>
      <c r="N228" s="3">
        <f>IF(B228&lt;&gt;"","",[1]sbb_raw_data!$N227)</f>
        <v>0</v>
      </c>
      <c r="O228" s="3">
        <f>[1]sbb_raw_data!$M227</f>
        <v>0</v>
      </c>
      <c r="P228" s="3">
        <f>[1]sbb_raw_data!$N227</f>
        <v>0</v>
      </c>
      <c r="Q228">
        <f t="shared" si="17"/>
        <v>0</v>
      </c>
    </row>
    <row r="229" spans="1:17" hidden="1" x14ac:dyDescent="0.25">
      <c r="A229" s="5"/>
      <c r="B229" s="20" t="str">
        <f>IF([1]sbb_raw_data!$L228&lt;&gt;"",MID([1]sbb_raw_data!$L228,4,19),"")</f>
        <v/>
      </c>
      <c r="C229" s="12" t="str">
        <f>IF(AND(B229&lt;&gt;"",[1]sbb_raw_data!$O228=""),VLOOKUP(VLOOKUP(P229,N$3:O$1000,2,FALSE),[2]XetraUserIDs!$A$2:$B$12,2,FALSE),"")</f>
        <v/>
      </c>
      <c r="D229" s="12" t="str">
        <f t="shared" si="18"/>
        <v/>
      </c>
      <c r="E229" s="12" t="str">
        <f t="shared" si="19"/>
        <v/>
      </c>
      <c r="F229" s="17" t="str">
        <f>IF(B229&lt;&gt;"",CONCATENATE(MID([1]sbb_raw_data!$A228,7,4),"-",MID([1]sbb_raw_data!$A228,4,2),"-",LEFT([1]sbb_raw_data!$A228,2),"T",RIGHT([1]sbb_raw_data!$A228,15),"Z"),"")</f>
        <v/>
      </c>
      <c r="G229" s="3" t="str">
        <f>IF(B229&lt;&gt;"",[1]sbb_raw_data!$I228,"")</f>
        <v/>
      </c>
      <c r="H229" s="9" t="str">
        <f>IF(B229&lt;&gt;"",[1]sbb_raw_data!$J228,"")</f>
        <v/>
      </c>
      <c r="I229" s="3" t="str">
        <f>IF(B229&lt;&gt;"",[1]sbb_raw_data!$H228,"")</f>
        <v/>
      </c>
      <c r="J229" s="3" t="str">
        <f>IF(B229&lt;&gt;"",IF([1]sbb_raw_data!$C228="EDE","XETA","Please fill in Segment MIC manually."),"")</f>
        <v/>
      </c>
      <c r="K229" s="12" t="str">
        <f t="shared" si="20"/>
        <v/>
      </c>
      <c r="L229" s="12" t="str">
        <f t="shared" si="21"/>
        <v/>
      </c>
      <c r="N229" s="3">
        <f>IF(B229&lt;&gt;"","",[1]sbb_raw_data!$N228)</f>
        <v>0</v>
      </c>
      <c r="O229" s="3">
        <f>[1]sbb_raw_data!$M228</f>
        <v>0</v>
      </c>
      <c r="P229" s="3">
        <f>[1]sbb_raw_data!$N228</f>
        <v>0</v>
      </c>
      <c r="Q229">
        <f t="shared" si="17"/>
        <v>0</v>
      </c>
    </row>
    <row r="230" spans="1:17" hidden="1" x14ac:dyDescent="0.25">
      <c r="A230" s="5"/>
      <c r="B230" s="20" t="str">
        <f>IF([1]sbb_raw_data!$L229&lt;&gt;"",MID([1]sbb_raw_data!$L229,4,19),"")</f>
        <v/>
      </c>
      <c r="C230" s="12" t="str">
        <f>IF(AND(B230&lt;&gt;"",[1]sbb_raw_data!$O229=""),VLOOKUP(VLOOKUP(P230,N$3:O$1000,2,FALSE),[2]XetraUserIDs!$A$2:$B$12,2,FALSE),"")</f>
        <v/>
      </c>
      <c r="D230" s="12" t="str">
        <f t="shared" si="18"/>
        <v/>
      </c>
      <c r="E230" s="12" t="str">
        <f t="shared" si="19"/>
        <v/>
      </c>
      <c r="F230" s="17" t="str">
        <f>IF(B230&lt;&gt;"",CONCATENATE(MID([1]sbb_raw_data!$A229,7,4),"-",MID([1]sbb_raw_data!$A229,4,2),"-",LEFT([1]sbb_raw_data!$A229,2),"T",RIGHT([1]sbb_raw_data!$A229,15),"Z"),"")</f>
        <v/>
      </c>
      <c r="G230" s="3" t="str">
        <f>IF(B230&lt;&gt;"",[1]sbb_raw_data!$I229,"")</f>
        <v/>
      </c>
      <c r="H230" s="9" t="str">
        <f>IF(B230&lt;&gt;"",[1]sbb_raw_data!$J229,"")</f>
        <v/>
      </c>
      <c r="I230" s="3" t="str">
        <f>IF(B230&lt;&gt;"",[1]sbb_raw_data!$H229,"")</f>
        <v/>
      </c>
      <c r="J230" s="3" t="str">
        <f>IF(B230&lt;&gt;"",IF([1]sbb_raw_data!$C229="EDE","XETA","Please fill in Segment MIC manually."),"")</f>
        <v/>
      </c>
      <c r="K230" s="12" t="str">
        <f t="shared" si="20"/>
        <v/>
      </c>
      <c r="L230" s="12" t="str">
        <f t="shared" si="21"/>
        <v/>
      </c>
      <c r="N230" s="3">
        <f>IF(B230&lt;&gt;"","",[1]sbb_raw_data!$N229)</f>
        <v>0</v>
      </c>
      <c r="O230" s="3">
        <f>[1]sbb_raw_data!$M229</f>
        <v>0</v>
      </c>
      <c r="P230" s="3">
        <f>[1]sbb_raw_data!$N229</f>
        <v>0</v>
      </c>
      <c r="Q230">
        <f t="shared" si="17"/>
        <v>0</v>
      </c>
    </row>
    <row r="231" spans="1:17" hidden="1" x14ac:dyDescent="0.25">
      <c r="A231" s="5"/>
      <c r="B231" s="20" t="str">
        <f>IF([1]sbb_raw_data!$L230&lt;&gt;"",MID([1]sbb_raw_data!$L230,4,19),"")</f>
        <v/>
      </c>
      <c r="C231" s="12" t="str">
        <f>IF(AND(B231&lt;&gt;"",[1]sbb_raw_data!$O230=""),VLOOKUP(VLOOKUP(P231,N$3:O$1000,2,FALSE),[2]XetraUserIDs!$A$2:$B$12,2,FALSE),"")</f>
        <v/>
      </c>
      <c r="D231" s="12" t="str">
        <f t="shared" si="18"/>
        <v/>
      </c>
      <c r="E231" s="12" t="str">
        <f t="shared" si="19"/>
        <v/>
      </c>
      <c r="F231" s="17" t="str">
        <f>IF(B231&lt;&gt;"",CONCATENATE(MID([1]sbb_raw_data!$A230,7,4),"-",MID([1]sbb_raw_data!$A230,4,2),"-",LEFT([1]sbb_raw_data!$A230,2),"T",RIGHT([1]sbb_raw_data!$A230,15),"Z"),"")</f>
        <v/>
      </c>
      <c r="G231" s="3" t="str">
        <f>IF(B231&lt;&gt;"",[1]sbb_raw_data!$I230,"")</f>
        <v/>
      </c>
      <c r="H231" s="9" t="str">
        <f>IF(B231&lt;&gt;"",[1]sbb_raw_data!$J230,"")</f>
        <v/>
      </c>
      <c r="I231" s="3" t="str">
        <f>IF(B231&lt;&gt;"",[1]sbb_raw_data!$H230,"")</f>
        <v/>
      </c>
      <c r="J231" s="3" t="str">
        <f>IF(B231&lt;&gt;"",IF([1]sbb_raw_data!$C230="EDE","XETA","Please fill in Segment MIC manually."),"")</f>
        <v/>
      </c>
      <c r="K231" s="12" t="str">
        <f t="shared" si="20"/>
        <v/>
      </c>
      <c r="L231" s="12" t="str">
        <f t="shared" si="21"/>
        <v/>
      </c>
      <c r="N231" s="3">
        <f>IF(B231&lt;&gt;"","",[1]sbb_raw_data!$N230)</f>
        <v>0</v>
      </c>
      <c r="O231" s="3">
        <f>[1]sbb_raw_data!$M230</f>
        <v>0</v>
      </c>
      <c r="P231" s="3">
        <f>[1]sbb_raw_data!$N230</f>
        <v>0</v>
      </c>
      <c r="Q231">
        <f t="shared" si="17"/>
        <v>0</v>
      </c>
    </row>
    <row r="232" spans="1:17" hidden="1" x14ac:dyDescent="0.25">
      <c r="A232" s="5"/>
      <c r="B232" s="20" t="str">
        <f>IF([1]sbb_raw_data!$L231&lt;&gt;"",MID([1]sbb_raw_data!$L231,4,19),"")</f>
        <v/>
      </c>
      <c r="C232" s="12" t="str">
        <f>IF(AND(B232&lt;&gt;"",[1]sbb_raw_data!$O231=""),VLOOKUP(VLOOKUP(P232,N$3:O$1000,2,FALSE),[2]XetraUserIDs!$A$2:$B$12,2,FALSE),"")</f>
        <v/>
      </c>
      <c r="D232" s="12" t="str">
        <f t="shared" si="18"/>
        <v/>
      </c>
      <c r="E232" s="12" t="str">
        <f t="shared" si="19"/>
        <v/>
      </c>
      <c r="F232" s="17" t="str">
        <f>IF(B232&lt;&gt;"",CONCATENATE(MID([1]sbb_raw_data!$A231,7,4),"-",MID([1]sbb_raw_data!$A231,4,2),"-",LEFT([1]sbb_raw_data!$A231,2),"T",RIGHT([1]sbb_raw_data!$A231,15),"Z"),"")</f>
        <v/>
      </c>
      <c r="G232" s="3" t="str">
        <f>IF(B232&lt;&gt;"",[1]sbb_raw_data!$I231,"")</f>
        <v/>
      </c>
      <c r="H232" s="9" t="str">
        <f>IF(B232&lt;&gt;"",[1]sbb_raw_data!$J231,"")</f>
        <v/>
      </c>
      <c r="I232" s="3" t="str">
        <f>IF(B232&lt;&gt;"",[1]sbb_raw_data!$H231,"")</f>
        <v/>
      </c>
      <c r="J232" s="3" t="str">
        <f>IF(B232&lt;&gt;"",IF([1]sbb_raw_data!$C231="EDE","XETA","Please fill in Segment MIC manually."),"")</f>
        <v/>
      </c>
      <c r="K232" s="12" t="str">
        <f t="shared" si="20"/>
        <v/>
      </c>
      <c r="L232" s="12" t="str">
        <f t="shared" si="21"/>
        <v/>
      </c>
      <c r="N232" s="3">
        <f>IF(B232&lt;&gt;"","",[1]sbb_raw_data!$N231)</f>
        <v>0</v>
      </c>
      <c r="O232" s="3">
        <f>[1]sbb_raw_data!$M231</f>
        <v>0</v>
      </c>
      <c r="P232" s="3">
        <f>[1]sbb_raw_data!$N231</f>
        <v>0</v>
      </c>
      <c r="Q232">
        <f t="shared" si="17"/>
        <v>0</v>
      </c>
    </row>
    <row r="233" spans="1:17" hidden="1" x14ac:dyDescent="0.25">
      <c r="A233" s="5"/>
      <c r="B233" s="20" t="str">
        <f>IF([1]sbb_raw_data!$L232&lt;&gt;"",MID([1]sbb_raw_data!$L232,4,19),"")</f>
        <v/>
      </c>
      <c r="C233" s="12" t="str">
        <f>IF(AND(B233&lt;&gt;"",[1]sbb_raw_data!$O232=""),VLOOKUP(VLOOKUP(P233,N$3:O$1000,2,FALSE),[2]XetraUserIDs!$A$2:$B$12,2,FALSE),"")</f>
        <v/>
      </c>
      <c r="D233" s="12" t="str">
        <f t="shared" si="18"/>
        <v/>
      </c>
      <c r="E233" s="12" t="str">
        <f t="shared" si="19"/>
        <v/>
      </c>
      <c r="F233" s="17" t="str">
        <f>IF(B233&lt;&gt;"",CONCATENATE(MID([1]sbb_raw_data!$A232,7,4),"-",MID([1]sbb_raw_data!$A232,4,2),"-",LEFT([1]sbb_raw_data!$A232,2),"T",RIGHT([1]sbb_raw_data!$A232,15),"Z"),"")</f>
        <v/>
      </c>
      <c r="G233" s="3" t="str">
        <f>IF(B233&lt;&gt;"",[1]sbb_raw_data!$I232,"")</f>
        <v/>
      </c>
      <c r="H233" s="9" t="str">
        <f>IF(B233&lt;&gt;"",[1]sbb_raw_data!$J232,"")</f>
        <v/>
      </c>
      <c r="I233" s="3" t="str">
        <f>IF(B233&lt;&gt;"",[1]sbb_raw_data!$H232,"")</f>
        <v/>
      </c>
      <c r="J233" s="3" t="str">
        <f>IF(B233&lt;&gt;"",IF([1]sbb_raw_data!$C232="EDE","XETA","Please fill in Segment MIC manually."),"")</f>
        <v/>
      </c>
      <c r="K233" s="12" t="str">
        <f t="shared" si="20"/>
        <v/>
      </c>
      <c r="L233" s="12" t="str">
        <f t="shared" si="21"/>
        <v/>
      </c>
      <c r="N233" s="3">
        <f>IF(B233&lt;&gt;"","",[1]sbb_raw_data!$N232)</f>
        <v>0</v>
      </c>
      <c r="O233" s="3">
        <f>[1]sbb_raw_data!$M232</f>
        <v>0</v>
      </c>
      <c r="P233" s="3">
        <f>[1]sbb_raw_data!$N232</f>
        <v>0</v>
      </c>
      <c r="Q233">
        <f t="shared" si="17"/>
        <v>0</v>
      </c>
    </row>
    <row r="234" spans="1:17" hidden="1" x14ac:dyDescent="0.25">
      <c r="A234" s="5"/>
      <c r="B234" s="20" t="str">
        <f>IF([1]sbb_raw_data!$L233&lt;&gt;"",MID([1]sbb_raw_data!$L233,4,19),"")</f>
        <v/>
      </c>
      <c r="C234" s="12" t="str">
        <f>IF(AND(B234&lt;&gt;"",[1]sbb_raw_data!$O233=""),VLOOKUP(VLOOKUP(P234,N$3:O$1000,2,FALSE),[2]XetraUserIDs!$A$2:$B$12,2,FALSE),"")</f>
        <v/>
      </c>
      <c r="D234" s="12" t="str">
        <f t="shared" si="18"/>
        <v/>
      </c>
      <c r="E234" s="12" t="str">
        <f t="shared" si="19"/>
        <v/>
      </c>
      <c r="F234" s="17" t="str">
        <f>IF(B234&lt;&gt;"",CONCATENATE(MID([1]sbb_raw_data!$A233,7,4),"-",MID([1]sbb_raw_data!$A233,4,2),"-",LEFT([1]sbb_raw_data!$A233,2),"T",RIGHT([1]sbb_raw_data!$A233,15),"Z"),"")</f>
        <v/>
      </c>
      <c r="G234" s="3" t="str">
        <f>IF(B234&lt;&gt;"",[1]sbb_raw_data!$I233,"")</f>
        <v/>
      </c>
      <c r="H234" s="9" t="str">
        <f>IF(B234&lt;&gt;"",[1]sbb_raw_data!$J233,"")</f>
        <v/>
      </c>
      <c r="I234" s="3" t="str">
        <f>IF(B234&lt;&gt;"",[1]sbb_raw_data!$H233,"")</f>
        <v/>
      </c>
      <c r="J234" s="3" t="str">
        <f>IF(B234&lt;&gt;"",IF([1]sbb_raw_data!$C233="EDE","XETA","Please fill in Segment MIC manually."),"")</f>
        <v/>
      </c>
      <c r="K234" s="12" t="str">
        <f t="shared" si="20"/>
        <v/>
      </c>
      <c r="L234" s="12" t="str">
        <f t="shared" si="21"/>
        <v/>
      </c>
      <c r="N234" s="3">
        <f>IF(B234&lt;&gt;"","",[1]sbb_raw_data!$N233)</f>
        <v>0</v>
      </c>
      <c r="O234" s="3">
        <f>[1]sbb_raw_data!$M233</f>
        <v>0</v>
      </c>
      <c r="P234" s="3">
        <f>[1]sbb_raw_data!$N233</f>
        <v>0</v>
      </c>
      <c r="Q234">
        <f t="shared" si="17"/>
        <v>0</v>
      </c>
    </row>
    <row r="235" spans="1:17" hidden="1" x14ac:dyDescent="0.25">
      <c r="A235" s="13"/>
      <c r="B235" s="20" t="str">
        <f>IF([1]sbb_raw_data!$L234&lt;&gt;"",MID([1]sbb_raw_data!$L234,4,19),"")</f>
        <v/>
      </c>
      <c r="C235" s="12" t="str">
        <f>IF(AND(B235&lt;&gt;"",[1]sbb_raw_data!$O234=""),VLOOKUP(VLOOKUP(P235,N$3:O$1000,2,FALSE),[2]XetraUserIDs!$A$2:$B$12,2,FALSE),"")</f>
        <v/>
      </c>
      <c r="D235" s="12" t="str">
        <f t="shared" si="18"/>
        <v/>
      </c>
      <c r="E235" s="12" t="str">
        <f t="shared" si="19"/>
        <v/>
      </c>
      <c r="F235" s="17" t="str">
        <f>IF(B235&lt;&gt;"",CONCATENATE(MID([1]sbb_raw_data!$A234,7,4),"-",MID([1]sbb_raw_data!$A234,4,2),"-",LEFT([1]sbb_raw_data!$A234,2),"T",RIGHT([1]sbb_raw_data!$A234,15),"Z"),"")</f>
        <v/>
      </c>
      <c r="G235" s="3" t="str">
        <f>IF(B235&lt;&gt;"",[1]sbb_raw_data!$I234,"")</f>
        <v/>
      </c>
      <c r="H235" s="9" t="str">
        <f>IF(B235&lt;&gt;"",[1]sbb_raw_data!$J234,"")</f>
        <v/>
      </c>
      <c r="I235" s="3" t="str">
        <f>IF(B235&lt;&gt;"",[1]sbb_raw_data!$H234,"")</f>
        <v/>
      </c>
      <c r="J235" s="3" t="str">
        <f>IF(B235&lt;&gt;"",IF([1]sbb_raw_data!$C234="EDE","XETA","Please fill in Segment MIC manually."),"")</f>
        <v/>
      </c>
      <c r="K235" s="12" t="str">
        <f t="shared" si="20"/>
        <v/>
      </c>
      <c r="L235" s="12" t="str">
        <f t="shared" si="21"/>
        <v/>
      </c>
      <c r="N235" s="3">
        <f>IF(B235&lt;&gt;"","",[1]sbb_raw_data!$N234)</f>
        <v>0</v>
      </c>
      <c r="O235" s="3">
        <f>[1]sbb_raw_data!$M234</f>
        <v>0</v>
      </c>
      <c r="P235" s="3">
        <f>[1]sbb_raw_data!$N234</f>
        <v>0</v>
      </c>
      <c r="Q235">
        <f t="shared" si="17"/>
        <v>0</v>
      </c>
    </row>
    <row r="236" spans="1:17" hidden="1" x14ac:dyDescent="0.25">
      <c r="A236" s="5"/>
      <c r="B236" s="20" t="str">
        <f>IF([1]sbb_raw_data!$L235&lt;&gt;"",MID([1]sbb_raw_data!$L235,4,19),"")</f>
        <v/>
      </c>
      <c r="C236" s="12" t="str">
        <f>IF(AND(B236&lt;&gt;"",[1]sbb_raw_data!$O235=""),VLOOKUP(VLOOKUP(P236,N$3:O$1000,2,FALSE),[2]XetraUserIDs!$A$2:$B$12,2,FALSE),"")</f>
        <v/>
      </c>
      <c r="D236" s="12" t="str">
        <f t="shared" si="18"/>
        <v/>
      </c>
      <c r="E236" s="12" t="str">
        <f t="shared" si="19"/>
        <v/>
      </c>
      <c r="F236" s="17" t="str">
        <f>IF(B236&lt;&gt;"",CONCATENATE(MID([1]sbb_raw_data!$A235,7,4),"-",MID([1]sbb_raw_data!$A235,4,2),"-",LEFT([1]sbb_raw_data!$A235,2),"T",RIGHT([1]sbb_raw_data!$A235,15),"Z"),"")</f>
        <v/>
      </c>
      <c r="G236" s="3" t="str">
        <f>IF(B236&lt;&gt;"",[1]sbb_raw_data!$I235,"")</f>
        <v/>
      </c>
      <c r="H236" s="9" t="str">
        <f>IF(B236&lt;&gt;"",[1]sbb_raw_data!$J235,"")</f>
        <v/>
      </c>
      <c r="I236" s="3" t="str">
        <f>IF(B236&lt;&gt;"",[1]sbb_raw_data!$H235,"")</f>
        <v/>
      </c>
      <c r="J236" s="3" t="str">
        <f>IF(B236&lt;&gt;"",IF([1]sbb_raw_data!$C235="EDE","XETA","Please fill in Segment MIC manually."),"")</f>
        <v/>
      </c>
      <c r="K236" s="12" t="str">
        <f t="shared" si="20"/>
        <v/>
      </c>
      <c r="L236" s="12" t="str">
        <f t="shared" si="21"/>
        <v/>
      </c>
      <c r="N236" s="3">
        <f>IF(B236&lt;&gt;"","",[1]sbb_raw_data!$N235)</f>
        <v>0</v>
      </c>
      <c r="O236" s="3">
        <f>[1]sbb_raw_data!$M235</f>
        <v>0</v>
      </c>
      <c r="P236" s="3">
        <f>[1]sbb_raw_data!$N235</f>
        <v>0</v>
      </c>
      <c r="Q236">
        <f t="shared" si="17"/>
        <v>0</v>
      </c>
    </row>
    <row r="237" spans="1:17" hidden="1" x14ac:dyDescent="0.25">
      <c r="A237" s="5"/>
      <c r="B237" s="20" t="str">
        <f>IF([1]sbb_raw_data!$L236&lt;&gt;"",MID([1]sbb_raw_data!$L236,4,19),"")</f>
        <v/>
      </c>
      <c r="C237" s="12" t="str">
        <f>IF(AND(B237&lt;&gt;"",[1]sbb_raw_data!$O236=""),VLOOKUP(VLOOKUP(P237,N$3:O$1000,2,FALSE),[2]XetraUserIDs!$A$2:$B$12,2,FALSE),"")</f>
        <v/>
      </c>
      <c r="D237" s="12" t="str">
        <f t="shared" si="18"/>
        <v/>
      </c>
      <c r="E237" s="12" t="str">
        <f t="shared" si="19"/>
        <v/>
      </c>
      <c r="F237" s="17" t="str">
        <f>IF(B237&lt;&gt;"",CONCATENATE(MID([1]sbb_raw_data!$A236,7,4),"-",MID([1]sbb_raw_data!$A236,4,2),"-",LEFT([1]sbb_raw_data!$A236,2),"T",RIGHT([1]sbb_raw_data!$A236,15),"Z"),"")</f>
        <v/>
      </c>
      <c r="G237" s="3" t="str">
        <f>IF(B237&lt;&gt;"",[1]sbb_raw_data!$I236,"")</f>
        <v/>
      </c>
      <c r="H237" s="9" t="str">
        <f>IF(B237&lt;&gt;"",[1]sbb_raw_data!$J236,"")</f>
        <v/>
      </c>
      <c r="I237" s="3" t="str">
        <f>IF(B237&lt;&gt;"",[1]sbb_raw_data!$H236,"")</f>
        <v/>
      </c>
      <c r="J237" s="3" t="str">
        <f>IF(B237&lt;&gt;"",IF([1]sbb_raw_data!$C236="EDE","XETA","Please fill in Segment MIC manually."),"")</f>
        <v/>
      </c>
      <c r="K237" s="12" t="str">
        <f t="shared" si="20"/>
        <v/>
      </c>
      <c r="L237" s="12" t="str">
        <f t="shared" si="21"/>
        <v/>
      </c>
      <c r="N237" s="3">
        <f>IF(B237&lt;&gt;"","",[1]sbb_raw_data!$N236)</f>
        <v>0</v>
      </c>
      <c r="O237" s="3">
        <f>[1]sbb_raw_data!$M236</f>
        <v>0</v>
      </c>
      <c r="P237" s="3">
        <f>[1]sbb_raw_data!$N236</f>
        <v>0</v>
      </c>
      <c r="Q237">
        <f t="shared" si="17"/>
        <v>0</v>
      </c>
    </row>
    <row r="238" spans="1:17" hidden="1" x14ac:dyDescent="0.25">
      <c r="A238" s="5"/>
      <c r="B238" s="20" t="str">
        <f>IF([1]sbb_raw_data!$L237&lt;&gt;"",MID([1]sbb_raw_data!$L237,4,19),"")</f>
        <v/>
      </c>
      <c r="C238" s="12" t="str">
        <f>IF(AND(B238&lt;&gt;"",[1]sbb_raw_data!$O237=""),VLOOKUP(VLOOKUP(P238,N$3:O$1000,2,FALSE),[2]XetraUserIDs!$A$2:$B$12,2,FALSE),"")</f>
        <v/>
      </c>
      <c r="D238" s="12" t="str">
        <f t="shared" si="18"/>
        <v/>
      </c>
      <c r="E238" s="12" t="str">
        <f t="shared" si="19"/>
        <v/>
      </c>
      <c r="F238" s="17" t="str">
        <f>IF(B238&lt;&gt;"",CONCATENATE(MID([1]sbb_raw_data!$A237,7,4),"-",MID([1]sbb_raw_data!$A237,4,2),"-",LEFT([1]sbb_raw_data!$A237,2),"T",RIGHT([1]sbb_raw_data!$A237,15),"Z"),"")</f>
        <v/>
      </c>
      <c r="G238" s="3" t="str">
        <f>IF(B238&lt;&gt;"",[1]sbb_raw_data!$I237,"")</f>
        <v/>
      </c>
      <c r="H238" s="9" t="str">
        <f>IF(B238&lt;&gt;"",[1]sbb_raw_data!$J237,"")</f>
        <v/>
      </c>
      <c r="I238" s="3" t="str">
        <f>IF(B238&lt;&gt;"",[1]sbb_raw_data!$H237,"")</f>
        <v/>
      </c>
      <c r="J238" s="3" t="str">
        <f>IF(B238&lt;&gt;"",IF([1]sbb_raw_data!$C237="EDE","XETA","Please fill in Segment MIC manually."),"")</f>
        <v/>
      </c>
      <c r="K238" s="12" t="str">
        <f t="shared" si="20"/>
        <v/>
      </c>
      <c r="L238" s="12" t="str">
        <f t="shared" si="21"/>
        <v/>
      </c>
      <c r="N238" s="3">
        <f>IF(B238&lt;&gt;"","",[1]sbb_raw_data!$N237)</f>
        <v>0</v>
      </c>
      <c r="O238" s="3">
        <f>[1]sbb_raw_data!$M237</f>
        <v>0</v>
      </c>
      <c r="P238" s="3">
        <f>[1]sbb_raw_data!$N237</f>
        <v>0</v>
      </c>
      <c r="Q238">
        <f t="shared" si="17"/>
        <v>0</v>
      </c>
    </row>
    <row r="239" spans="1:17" hidden="1" x14ac:dyDescent="0.25">
      <c r="A239" s="5"/>
      <c r="B239" s="20" t="str">
        <f>IF([1]sbb_raw_data!$L238&lt;&gt;"",MID([1]sbb_raw_data!$L238,4,19),"")</f>
        <v/>
      </c>
      <c r="C239" s="12" t="str">
        <f>IF(AND(B239&lt;&gt;"",[1]sbb_raw_data!$O238=""),VLOOKUP(VLOOKUP(P239,N$3:O$1000,2,FALSE),[2]XetraUserIDs!$A$2:$B$12,2,FALSE),"")</f>
        <v/>
      </c>
      <c r="D239" s="12" t="str">
        <f t="shared" si="18"/>
        <v/>
      </c>
      <c r="E239" s="12" t="str">
        <f t="shared" si="19"/>
        <v/>
      </c>
      <c r="F239" s="17" t="str">
        <f>IF(B239&lt;&gt;"",CONCATENATE(MID([1]sbb_raw_data!$A238,7,4),"-",MID([1]sbb_raw_data!$A238,4,2),"-",LEFT([1]sbb_raw_data!$A238,2),"T",RIGHT([1]sbb_raw_data!$A238,15),"Z"),"")</f>
        <v/>
      </c>
      <c r="G239" s="3" t="str">
        <f>IF(B239&lt;&gt;"",[1]sbb_raw_data!$I238,"")</f>
        <v/>
      </c>
      <c r="H239" s="9" t="str">
        <f>IF(B239&lt;&gt;"",[1]sbb_raw_data!$J238,"")</f>
        <v/>
      </c>
      <c r="I239" s="3" t="str">
        <f>IF(B239&lt;&gt;"",[1]sbb_raw_data!$H238,"")</f>
        <v/>
      </c>
      <c r="J239" s="3" t="str">
        <f>IF(B239&lt;&gt;"",IF([1]sbb_raw_data!$C238="EDE","XETA","Please fill in Segment MIC manually."),"")</f>
        <v/>
      </c>
      <c r="K239" s="12" t="str">
        <f t="shared" si="20"/>
        <v/>
      </c>
      <c r="L239" s="12" t="str">
        <f t="shared" si="21"/>
        <v/>
      </c>
      <c r="N239" s="3">
        <f>IF(B239&lt;&gt;"","",[1]sbb_raw_data!$N238)</f>
        <v>0</v>
      </c>
      <c r="O239" s="3">
        <f>[1]sbb_raw_data!$M238</f>
        <v>0</v>
      </c>
      <c r="P239" s="3">
        <f>[1]sbb_raw_data!$N238</f>
        <v>0</v>
      </c>
      <c r="Q239">
        <f t="shared" si="17"/>
        <v>0</v>
      </c>
    </row>
    <row r="240" spans="1:17" hidden="1" x14ac:dyDescent="0.25">
      <c r="A240" s="5"/>
      <c r="B240" s="20" t="str">
        <f>IF([1]sbb_raw_data!$L239&lt;&gt;"",MID([1]sbb_raw_data!$L239,4,19),"")</f>
        <v/>
      </c>
      <c r="C240" s="12" t="str">
        <f>IF(AND(B240&lt;&gt;"",[1]sbb_raw_data!$O239=""),VLOOKUP(VLOOKUP(P240,N$3:O$1000,2,FALSE),[2]XetraUserIDs!$A$2:$B$12,2,FALSE),"")</f>
        <v/>
      </c>
      <c r="D240" s="12" t="str">
        <f t="shared" si="18"/>
        <v/>
      </c>
      <c r="E240" s="12" t="str">
        <f t="shared" si="19"/>
        <v/>
      </c>
      <c r="F240" s="17" t="str">
        <f>IF(B240&lt;&gt;"",CONCATENATE(MID([1]sbb_raw_data!$A239,7,4),"-",MID([1]sbb_raw_data!$A239,4,2),"-",LEFT([1]sbb_raw_data!$A239,2),"T",RIGHT([1]sbb_raw_data!$A239,15),"Z"),"")</f>
        <v/>
      </c>
      <c r="G240" s="3" t="str">
        <f>IF(B240&lt;&gt;"",[1]sbb_raw_data!$I239,"")</f>
        <v/>
      </c>
      <c r="H240" s="9" t="str">
        <f>IF(B240&lt;&gt;"",[1]sbb_raw_data!$J239,"")</f>
        <v/>
      </c>
      <c r="I240" s="3" t="str">
        <f>IF(B240&lt;&gt;"",[1]sbb_raw_data!$H239,"")</f>
        <v/>
      </c>
      <c r="J240" s="3" t="str">
        <f>IF(B240&lt;&gt;"",IF([1]sbb_raw_data!$C239="EDE","XETA","Please fill in Segment MIC manually."),"")</f>
        <v/>
      </c>
      <c r="K240" s="12" t="str">
        <f t="shared" si="20"/>
        <v/>
      </c>
      <c r="L240" s="12" t="str">
        <f t="shared" si="21"/>
        <v/>
      </c>
      <c r="N240" s="3">
        <f>IF(B240&lt;&gt;"","",[1]sbb_raw_data!$N239)</f>
        <v>0</v>
      </c>
      <c r="O240" s="3">
        <f>[1]sbb_raw_data!$M239</f>
        <v>0</v>
      </c>
      <c r="P240" s="3">
        <f>[1]sbb_raw_data!$N239</f>
        <v>0</v>
      </c>
      <c r="Q240">
        <f t="shared" si="17"/>
        <v>0</v>
      </c>
    </row>
    <row r="241" spans="1:17" hidden="1" x14ac:dyDescent="0.25">
      <c r="A241" s="5"/>
      <c r="B241" s="20" t="str">
        <f>IF([1]sbb_raw_data!$L240&lt;&gt;"",MID([1]sbb_raw_data!$L240,4,19),"")</f>
        <v/>
      </c>
      <c r="C241" s="12" t="str">
        <f>IF(AND(B241&lt;&gt;"",[1]sbb_raw_data!$O240=""),VLOOKUP(VLOOKUP(P241,N$3:O$1000,2,FALSE),[2]XetraUserIDs!$A$2:$B$12,2,FALSE),"")</f>
        <v/>
      </c>
      <c r="D241" s="12" t="str">
        <f t="shared" ref="D241:D269" si="22">IF(C241&lt;&gt;"",C241,"")</f>
        <v/>
      </c>
      <c r="E241" s="12" t="str">
        <f t="shared" ref="E241:E269" si="23">IF(D241&lt;&gt;"",D241,"")</f>
        <v/>
      </c>
      <c r="F241" s="17" t="str">
        <f>IF(B241&lt;&gt;"",CONCATENATE(MID([1]sbb_raw_data!$A240,7,4),"-",MID([1]sbb_raw_data!$A240,4,2),"-",LEFT([1]sbb_raw_data!$A240,2),"T",RIGHT([1]sbb_raw_data!$A240,15),"Z"),"")</f>
        <v/>
      </c>
      <c r="G241" s="3" t="str">
        <f>IF(B241&lt;&gt;"",[1]sbb_raw_data!$I240,"")</f>
        <v/>
      </c>
      <c r="H241" s="9" t="str">
        <f>IF(B241&lt;&gt;"",[1]sbb_raw_data!$J240,"")</f>
        <v/>
      </c>
      <c r="I241" s="3" t="str">
        <f>IF(B241&lt;&gt;"",[1]sbb_raw_data!$H240,"")</f>
        <v/>
      </c>
      <c r="J241" s="3" t="str">
        <f>IF(B241&lt;&gt;"",IF([1]sbb_raw_data!$C240="EDE","XETA","Please fill in Segment MIC manually."),"")</f>
        <v/>
      </c>
      <c r="K241" s="12" t="str">
        <f t="shared" ref="K241:K269" si="24">IF(B241&lt;&gt;"",C241,"")</f>
        <v/>
      </c>
      <c r="L241" s="12" t="str">
        <f t="shared" ref="L241:L269" si="25">IF(B241&lt;&gt;"",C241,"")</f>
        <v/>
      </c>
      <c r="N241" s="3">
        <f>IF(B241&lt;&gt;"","",[1]sbb_raw_data!$N240)</f>
        <v>0</v>
      </c>
      <c r="O241" s="3">
        <f>[1]sbb_raw_data!$M240</f>
        <v>0</v>
      </c>
      <c r="P241" s="3">
        <f>[1]sbb_raw_data!$N240</f>
        <v>0</v>
      </c>
      <c r="Q241">
        <f t="shared" si="17"/>
        <v>0</v>
      </c>
    </row>
    <row r="242" spans="1:17" hidden="1" x14ac:dyDescent="0.25">
      <c r="A242" s="5"/>
      <c r="B242" s="20" t="str">
        <f>IF([1]sbb_raw_data!$L241&lt;&gt;"",MID([1]sbb_raw_data!$L241,4,19),"")</f>
        <v/>
      </c>
      <c r="C242" s="12" t="str">
        <f>IF(AND(B242&lt;&gt;"",[1]sbb_raw_data!$O241=""),VLOOKUP(VLOOKUP(P242,N$3:O$1000,2,FALSE),[2]XetraUserIDs!$A$2:$B$12,2,FALSE),"")</f>
        <v/>
      </c>
      <c r="D242" s="12" t="str">
        <f t="shared" si="22"/>
        <v/>
      </c>
      <c r="E242" s="12" t="str">
        <f t="shared" si="23"/>
        <v/>
      </c>
      <c r="F242" s="17" t="str">
        <f>IF(B242&lt;&gt;"",CONCATENATE(MID([1]sbb_raw_data!$A241,7,4),"-",MID([1]sbb_raw_data!$A241,4,2),"-",LEFT([1]sbb_raw_data!$A241,2),"T",RIGHT([1]sbb_raw_data!$A241,15),"Z"),"")</f>
        <v/>
      </c>
      <c r="G242" s="3" t="str">
        <f>IF(B242&lt;&gt;"",[1]sbb_raw_data!$I241,"")</f>
        <v/>
      </c>
      <c r="H242" s="9" t="str">
        <f>IF(B242&lt;&gt;"",[1]sbb_raw_data!$J241,"")</f>
        <v/>
      </c>
      <c r="I242" s="3" t="str">
        <f>IF(B242&lt;&gt;"",[1]sbb_raw_data!$H241,"")</f>
        <v/>
      </c>
      <c r="J242" s="3" t="str">
        <f>IF(B242&lt;&gt;"",IF([1]sbb_raw_data!$C241="EDE","XETA","Please fill in Segment MIC manually."),"")</f>
        <v/>
      </c>
      <c r="K242" s="12" t="str">
        <f t="shared" si="24"/>
        <v/>
      </c>
      <c r="L242" s="12" t="str">
        <f t="shared" si="25"/>
        <v/>
      </c>
      <c r="N242" s="3">
        <f>IF(B242&lt;&gt;"","",[1]sbb_raw_data!$N241)</f>
        <v>0</v>
      </c>
      <c r="O242" s="3">
        <f>[1]sbb_raw_data!$M241</f>
        <v>0</v>
      </c>
      <c r="P242" s="3">
        <f>[1]sbb_raw_data!$N241</f>
        <v>0</v>
      </c>
      <c r="Q242">
        <f t="shared" si="17"/>
        <v>0</v>
      </c>
    </row>
    <row r="243" spans="1:17" hidden="1" x14ac:dyDescent="0.25">
      <c r="A243" s="5"/>
      <c r="B243" s="20" t="str">
        <f>IF([1]sbb_raw_data!$L242&lt;&gt;"",MID([1]sbb_raw_data!$L242,4,19),"")</f>
        <v/>
      </c>
      <c r="C243" s="12" t="str">
        <f>IF(AND(B243&lt;&gt;"",[1]sbb_raw_data!$O242=""),VLOOKUP(VLOOKUP(P243,N$3:O$1000,2,FALSE),[2]XetraUserIDs!$A$2:$B$12,2,FALSE),"")</f>
        <v/>
      </c>
      <c r="D243" s="12" t="str">
        <f t="shared" si="22"/>
        <v/>
      </c>
      <c r="E243" s="12" t="str">
        <f t="shared" si="23"/>
        <v/>
      </c>
      <c r="F243" s="17" t="str">
        <f>IF(B243&lt;&gt;"",CONCATENATE(MID([1]sbb_raw_data!$A242,7,4),"-",MID([1]sbb_raw_data!$A242,4,2),"-",LEFT([1]sbb_raw_data!$A242,2),"T",RIGHT([1]sbb_raw_data!$A242,15),"Z"),"")</f>
        <v/>
      </c>
      <c r="G243" s="3" t="str">
        <f>IF(B243&lt;&gt;"",[1]sbb_raw_data!$I242,"")</f>
        <v/>
      </c>
      <c r="H243" s="9" t="str">
        <f>IF(B243&lt;&gt;"",[1]sbb_raw_data!$J242,"")</f>
        <v/>
      </c>
      <c r="I243" s="3" t="str">
        <f>IF(B243&lt;&gt;"",[1]sbb_raw_data!$H242,"")</f>
        <v/>
      </c>
      <c r="J243" s="3" t="str">
        <f>IF(B243&lt;&gt;"",IF([1]sbb_raw_data!$C242="EDE","XETA","Please fill in Segment MIC manually."),"")</f>
        <v/>
      </c>
      <c r="K243" s="12" t="str">
        <f t="shared" si="24"/>
        <v/>
      </c>
      <c r="L243" s="12" t="str">
        <f t="shared" si="25"/>
        <v/>
      </c>
      <c r="N243" s="3">
        <f>IF(B243&lt;&gt;"","",[1]sbb_raw_data!$N242)</f>
        <v>0</v>
      </c>
      <c r="O243" s="3">
        <f>[1]sbb_raw_data!$M242</f>
        <v>0</v>
      </c>
      <c r="P243" s="3">
        <f>[1]sbb_raw_data!$N242</f>
        <v>0</v>
      </c>
      <c r="Q243">
        <f t="shared" si="17"/>
        <v>0</v>
      </c>
    </row>
    <row r="244" spans="1:17" hidden="1" x14ac:dyDescent="0.25">
      <c r="A244" s="5"/>
      <c r="B244" s="20" t="str">
        <f>IF([1]sbb_raw_data!$L243&lt;&gt;"",MID([1]sbb_raw_data!$L243,4,19),"")</f>
        <v/>
      </c>
      <c r="C244" s="12" t="str">
        <f>IF(AND(B244&lt;&gt;"",[1]sbb_raw_data!$O243=""),VLOOKUP(VLOOKUP(P244,N$3:O$1000,2,FALSE),[2]XetraUserIDs!$A$2:$B$12,2,FALSE),"")</f>
        <v/>
      </c>
      <c r="D244" s="12" t="str">
        <f t="shared" si="22"/>
        <v/>
      </c>
      <c r="E244" s="12" t="str">
        <f t="shared" si="23"/>
        <v/>
      </c>
      <c r="F244" s="17" t="str">
        <f>IF(B244&lt;&gt;"",CONCATENATE(MID([1]sbb_raw_data!$A243,7,4),"-",MID([1]sbb_raw_data!$A243,4,2),"-",LEFT([1]sbb_raw_data!$A243,2),"T",RIGHT([1]sbb_raw_data!$A243,15),"Z"),"")</f>
        <v/>
      </c>
      <c r="G244" s="3" t="str">
        <f>IF(B244&lt;&gt;"",[1]sbb_raw_data!$I243,"")</f>
        <v/>
      </c>
      <c r="H244" s="9" t="str">
        <f>IF(B244&lt;&gt;"",[1]sbb_raw_data!$J243,"")</f>
        <v/>
      </c>
      <c r="I244" s="3" t="str">
        <f>IF(B244&lt;&gt;"",[1]sbb_raw_data!$H243,"")</f>
        <v/>
      </c>
      <c r="J244" s="3" t="str">
        <f>IF(B244&lt;&gt;"",IF([1]sbb_raw_data!$C243="EDE","XETA","Please fill in Segment MIC manually."),"")</f>
        <v/>
      </c>
      <c r="K244" s="12" t="str">
        <f t="shared" si="24"/>
        <v/>
      </c>
      <c r="L244" s="12" t="str">
        <f t="shared" si="25"/>
        <v/>
      </c>
      <c r="N244" s="3">
        <f>IF(B244&lt;&gt;"","",[1]sbb_raw_data!$N243)</f>
        <v>0</v>
      </c>
      <c r="O244" s="3">
        <f>[1]sbb_raw_data!$M243</f>
        <v>0</v>
      </c>
      <c r="P244" s="3">
        <f>[1]sbb_raw_data!$N243</f>
        <v>0</v>
      </c>
      <c r="Q244">
        <f t="shared" si="17"/>
        <v>0</v>
      </c>
    </row>
    <row r="245" spans="1:17" hidden="1" x14ac:dyDescent="0.25">
      <c r="A245" s="5"/>
      <c r="B245" s="20" t="str">
        <f>IF([1]sbb_raw_data!$L244&lt;&gt;"",MID([1]sbb_raw_data!$L244,4,19),"")</f>
        <v/>
      </c>
      <c r="C245" s="12" t="str">
        <f>IF(AND(B245&lt;&gt;"",[1]sbb_raw_data!$O244=""),VLOOKUP(VLOOKUP(P245,N$3:O$1000,2,FALSE),[2]XetraUserIDs!$A$2:$B$12,2,FALSE),"")</f>
        <v/>
      </c>
      <c r="D245" s="12" t="str">
        <f t="shared" si="22"/>
        <v/>
      </c>
      <c r="E245" s="12" t="str">
        <f t="shared" si="23"/>
        <v/>
      </c>
      <c r="F245" s="17" t="str">
        <f>IF(B245&lt;&gt;"",CONCATENATE(MID([1]sbb_raw_data!$A244,7,4),"-",MID([1]sbb_raw_data!$A244,4,2),"-",LEFT([1]sbb_raw_data!$A244,2),"T",RIGHT([1]sbb_raw_data!$A244,15),"Z"),"")</f>
        <v/>
      </c>
      <c r="G245" s="3" t="str">
        <f>IF(B245&lt;&gt;"",[1]sbb_raw_data!$I244,"")</f>
        <v/>
      </c>
      <c r="H245" s="9" t="str">
        <f>IF(B245&lt;&gt;"",[1]sbb_raw_data!$J244,"")</f>
        <v/>
      </c>
      <c r="I245" s="3" t="str">
        <f>IF(B245&lt;&gt;"",[1]sbb_raw_data!$H244,"")</f>
        <v/>
      </c>
      <c r="J245" s="3" t="str">
        <f>IF(B245&lt;&gt;"",IF([1]sbb_raw_data!$C244="EDE","XETA","Please fill in Segment MIC manually."),"")</f>
        <v/>
      </c>
      <c r="K245" s="12" t="str">
        <f t="shared" si="24"/>
        <v/>
      </c>
      <c r="L245" s="12" t="str">
        <f t="shared" si="25"/>
        <v/>
      </c>
      <c r="N245" s="3">
        <f>IF(B245&lt;&gt;"","",[1]sbb_raw_data!$N244)</f>
        <v>0</v>
      </c>
      <c r="O245" s="3">
        <f>[1]sbb_raw_data!$M244</f>
        <v>0</v>
      </c>
      <c r="P245" s="3">
        <f>[1]sbb_raw_data!$N244</f>
        <v>0</v>
      </c>
      <c r="Q245">
        <f t="shared" si="17"/>
        <v>0</v>
      </c>
    </row>
    <row r="246" spans="1:17" hidden="1" x14ac:dyDescent="0.25">
      <c r="A246" s="5"/>
      <c r="B246" s="20" t="str">
        <f>IF([1]sbb_raw_data!$L245&lt;&gt;"",MID([1]sbb_raw_data!$L245,4,19),"")</f>
        <v/>
      </c>
      <c r="C246" s="12" t="str">
        <f>IF(AND(B246&lt;&gt;"",[1]sbb_raw_data!$O245=""),VLOOKUP(VLOOKUP(P246,N$3:O$1000,2,FALSE),[2]XetraUserIDs!$A$2:$B$12,2,FALSE),"")</f>
        <v/>
      </c>
      <c r="D246" s="12" t="str">
        <f t="shared" si="22"/>
        <v/>
      </c>
      <c r="E246" s="12" t="str">
        <f t="shared" si="23"/>
        <v/>
      </c>
      <c r="F246" s="17" t="str">
        <f>IF(B246&lt;&gt;"",CONCATENATE(MID([1]sbb_raw_data!$A245,7,4),"-",MID([1]sbb_raw_data!$A245,4,2),"-",LEFT([1]sbb_raw_data!$A245,2),"T",RIGHT([1]sbb_raw_data!$A245,15),"Z"),"")</f>
        <v/>
      </c>
      <c r="G246" s="3" t="str">
        <f>IF(B246&lt;&gt;"",[1]sbb_raw_data!$I245,"")</f>
        <v/>
      </c>
      <c r="H246" s="9" t="str">
        <f>IF(B246&lt;&gt;"",[1]sbb_raw_data!$J245,"")</f>
        <v/>
      </c>
      <c r="I246" s="3" t="str">
        <f>IF(B246&lt;&gt;"",[1]sbb_raw_data!$H245,"")</f>
        <v/>
      </c>
      <c r="J246" s="3" t="str">
        <f>IF(B246&lt;&gt;"",IF([1]sbb_raw_data!$C245="EDE","XETA","Please fill in Segment MIC manually."),"")</f>
        <v/>
      </c>
      <c r="K246" s="12" t="str">
        <f t="shared" si="24"/>
        <v/>
      </c>
      <c r="L246" s="12" t="str">
        <f t="shared" si="25"/>
        <v/>
      </c>
      <c r="N246" s="3">
        <f>IF(B246&lt;&gt;"","",[1]sbb_raw_data!$N245)</f>
        <v>0</v>
      </c>
      <c r="O246" s="3">
        <f>[1]sbb_raw_data!$M245</f>
        <v>0</v>
      </c>
      <c r="P246" s="3">
        <f>[1]sbb_raw_data!$N245</f>
        <v>0</v>
      </c>
      <c r="Q246">
        <f t="shared" si="17"/>
        <v>0</v>
      </c>
    </row>
    <row r="247" spans="1:17" hidden="1" x14ac:dyDescent="0.25">
      <c r="A247" s="5"/>
      <c r="B247" s="20" t="str">
        <f>IF([1]sbb_raw_data!$L246&lt;&gt;"",MID([1]sbb_raw_data!$L246,4,19),"")</f>
        <v/>
      </c>
      <c r="C247" s="12" t="str">
        <f>IF(AND(B247&lt;&gt;"",[1]sbb_raw_data!$O246=""),VLOOKUP(VLOOKUP(P247,N$3:O$1000,2,FALSE),[2]XetraUserIDs!$A$2:$B$12,2,FALSE),"")</f>
        <v/>
      </c>
      <c r="D247" s="12" t="str">
        <f t="shared" si="22"/>
        <v/>
      </c>
      <c r="E247" s="12" t="str">
        <f t="shared" si="23"/>
        <v/>
      </c>
      <c r="F247" s="17" t="str">
        <f>IF(B247&lt;&gt;"",CONCATENATE(MID([1]sbb_raw_data!$A246,7,4),"-",MID([1]sbb_raw_data!$A246,4,2),"-",LEFT([1]sbb_raw_data!$A246,2),"T",RIGHT([1]sbb_raw_data!$A246,15),"Z"),"")</f>
        <v/>
      </c>
      <c r="G247" s="3" t="str">
        <f>IF(B247&lt;&gt;"",[1]sbb_raw_data!$I246,"")</f>
        <v/>
      </c>
      <c r="H247" s="9" t="str">
        <f>IF(B247&lt;&gt;"",[1]sbb_raw_data!$J246,"")</f>
        <v/>
      </c>
      <c r="I247" s="3" t="str">
        <f>IF(B247&lt;&gt;"",[1]sbb_raw_data!$H246,"")</f>
        <v/>
      </c>
      <c r="J247" s="3" t="str">
        <f>IF(B247&lt;&gt;"",IF([1]sbb_raw_data!$C246="EDE","XETA","Please fill in Segment MIC manually."),"")</f>
        <v/>
      </c>
      <c r="K247" s="12" t="str">
        <f t="shared" si="24"/>
        <v/>
      </c>
      <c r="L247" s="12" t="str">
        <f t="shared" si="25"/>
        <v/>
      </c>
      <c r="N247" s="3">
        <f>IF(B247&lt;&gt;"","",[1]sbb_raw_data!$N246)</f>
        <v>0</v>
      </c>
      <c r="O247" s="3">
        <f>[1]sbb_raw_data!$M246</f>
        <v>0</v>
      </c>
      <c r="P247" s="3">
        <f>[1]sbb_raw_data!$N246</f>
        <v>0</v>
      </c>
      <c r="Q247">
        <f t="shared" si="17"/>
        <v>0</v>
      </c>
    </row>
    <row r="248" spans="1:17" hidden="1" x14ac:dyDescent="0.25">
      <c r="A248" s="5"/>
      <c r="B248" s="20" t="str">
        <f>IF([1]sbb_raw_data!$L247&lt;&gt;"",MID([1]sbb_raw_data!$L247,4,19),"")</f>
        <v/>
      </c>
      <c r="C248" s="12" t="str">
        <f>IF(AND(B248&lt;&gt;"",[1]sbb_raw_data!$O247=""),VLOOKUP(VLOOKUP(P248,N$3:O$1000,2,FALSE),[2]XetraUserIDs!$A$2:$B$12,2,FALSE),"")</f>
        <v/>
      </c>
      <c r="D248" s="12" t="str">
        <f t="shared" si="22"/>
        <v/>
      </c>
      <c r="E248" s="12" t="str">
        <f t="shared" si="23"/>
        <v/>
      </c>
      <c r="F248" s="17" t="str">
        <f>IF(B248&lt;&gt;"",CONCATENATE(MID([1]sbb_raw_data!$A247,7,4),"-",MID([1]sbb_raw_data!$A247,4,2),"-",LEFT([1]sbb_raw_data!$A247,2),"T",RIGHT([1]sbb_raw_data!$A247,15),"Z"),"")</f>
        <v/>
      </c>
      <c r="G248" s="3" t="str">
        <f>IF(B248&lt;&gt;"",[1]sbb_raw_data!$I247,"")</f>
        <v/>
      </c>
      <c r="H248" s="9" t="str">
        <f>IF(B248&lt;&gt;"",[1]sbb_raw_data!$J247,"")</f>
        <v/>
      </c>
      <c r="I248" s="3" t="str">
        <f>IF(B248&lt;&gt;"",[1]sbb_raw_data!$H247,"")</f>
        <v/>
      </c>
      <c r="J248" s="3" t="str">
        <f>IF(B248&lt;&gt;"",IF([1]sbb_raw_data!$C247="EDE","XETA","Please fill in Segment MIC manually."),"")</f>
        <v/>
      </c>
      <c r="K248" s="12" t="str">
        <f t="shared" si="24"/>
        <v/>
      </c>
      <c r="L248" s="12" t="str">
        <f t="shared" si="25"/>
        <v/>
      </c>
      <c r="N248" s="3">
        <f>IF(B248&lt;&gt;"","",[1]sbb_raw_data!$N247)</f>
        <v>0</v>
      </c>
      <c r="O248" s="3">
        <f>[1]sbb_raw_data!$M247</f>
        <v>0</v>
      </c>
      <c r="P248" s="3">
        <f>[1]sbb_raw_data!$N247</f>
        <v>0</v>
      </c>
      <c r="Q248">
        <f t="shared" si="17"/>
        <v>0</v>
      </c>
    </row>
    <row r="249" spans="1:17" hidden="1" x14ac:dyDescent="0.25">
      <c r="A249" s="5"/>
      <c r="B249" s="20" t="str">
        <f>IF([1]sbb_raw_data!$L248&lt;&gt;"",MID([1]sbb_raw_data!$L248,4,19),"")</f>
        <v/>
      </c>
      <c r="C249" s="12" t="str">
        <f>IF(AND(B249&lt;&gt;"",[1]sbb_raw_data!$O248=""),VLOOKUP(VLOOKUP(P249,N$3:O$1000,2,FALSE),[2]XetraUserIDs!$A$2:$B$12,2,FALSE),"")</f>
        <v/>
      </c>
      <c r="D249" s="12" t="str">
        <f t="shared" si="22"/>
        <v/>
      </c>
      <c r="E249" s="12" t="str">
        <f t="shared" si="23"/>
        <v/>
      </c>
      <c r="F249" s="17" t="str">
        <f>IF(B249&lt;&gt;"",CONCATENATE(MID([1]sbb_raw_data!$A248,7,4),"-",MID([1]sbb_raw_data!$A248,4,2),"-",LEFT([1]sbb_raw_data!$A248,2),"T",RIGHT([1]sbb_raw_data!$A248,15),"Z"),"")</f>
        <v/>
      </c>
      <c r="G249" s="3" t="str">
        <f>IF(B249&lt;&gt;"",[1]sbb_raw_data!$I248,"")</f>
        <v/>
      </c>
      <c r="H249" s="9" t="str">
        <f>IF(B249&lt;&gt;"",[1]sbb_raw_data!$J248,"")</f>
        <v/>
      </c>
      <c r="I249" s="3" t="str">
        <f>IF(B249&lt;&gt;"",[1]sbb_raw_data!$H248,"")</f>
        <v/>
      </c>
      <c r="J249" s="3" t="str">
        <f>IF(B249&lt;&gt;"",IF([1]sbb_raw_data!$C248="EDE","XETA","Please fill in Segment MIC manually."),"")</f>
        <v/>
      </c>
      <c r="K249" s="12" t="str">
        <f t="shared" si="24"/>
        <v/>
      </c>
      <c r="L249" s="12" t="str">
        <f t="shared" si="25"/>
        <v/>
      </c>
      <c r="N249" s="3">
        <f>IF(B249&lt;&gt;"","",[1]sbb_raw_data!$N248)</f>
        <v>0</v>
      </c>
      <c r="O249" s="3">
        <f>[1]sbb_raw_data!$M248</f>
        <v>0</v>
      </c>
      <c r="P249" s="3">
        <f>[1]sbb_raw_data!$N248</f>
        <v>0</v>
      </c>
      <c r="Q249">
        <f t="shared" si="17"/>
        <v>0</v>
      </c>
    </row>
    <row r="250" spans="1:17" hidden="1" x14ac:dyDescent="0.25">
      <c r="A250" s="5"/>
      <c r="B250" s="20" t="str">
        <f>IF([1]sbb_raw_data!$L249&lt;&gt;"",MID([1]sbb_raw_data!$L249,4,19),"")</f>
        <v/>
      </c>
      <c r="C250" s="12" t="str">
        <f>IF(AND(B250&lt;&gt;"",[1]sbb_raw_data!$O249=""),VLOOKUP(VLOOKUP(P250,N$3:O$1000,2,FALSE),[2]XetraUserIDs!$A$2:$B$12,2,FALSE),"")</f>
        <v/>
      </c>
      <c r="D250" s="12" t="str">
        <f t="shared" si="22"/>
        <v/>
      </c>
      <c r="E250" s="12" t="str">
        <f t="shared" si="23"/>
        <v/>
      </c>
      <c r="F250" s="17" t="str">
        <f>IF(B250&lt;&gt;"",CONCATENATE(MID([1]sbb_raw_data!$A249,7,4),"-",MID([1]sbb_raw_data!$A249,4,2),"-",LEFT([1]sbb_raw_data!$A249,2),"T",RIGHT([1]sbb_raw_data!$A249,15),"Z"),"")</f>
        <v/>
      </c>
      <c r="G250" s="3" t="str">
        <f>IF(B250&lt;&gt;"",[1]sbb_raw_data!$I249,"")</f>
        <v/>
      </c>
      <c r="H250" s="9" t="str">
        <f>IF(B250&lt;&gt;"",[1]sbb_raw_data!$J249,"")</f>
        <v/>
      </c>
      <c r="I250" s="3" t="str">
        <f>IF(B250&lt;&gt;"",[1]sbb_raw_data!$H249,"")</f>
        <v/>
      </c>
      <c r="J250" s="3" t="str">
        <f>IF(B250&lt;&gt;"",IF([1]sbb_raw_data!$C249="EDE","XETA","Please fill in Segment MIC manually."),"")</f>
        <v/>
      </c>
      <c r="K250" s="12" t="str">
        <f t="shared" si="24"/>
        <v/>
      </c>
      <c r="L250" s="12" t="str">
        <f t="shared" si="25"/>
        <v/>
      </c>
      <c r="N250" s="3">
        <f>IF(B250&lt;&gt;"","",[1]sbb_raw_data!$N249)</f>
        <v>0</v>
      </c>
      <c r="O250" s="3">
        <f>[1]sbb_raw_data!$M249</f>
        <v>0</v>
      </c>
      <c r="P250" s="3">
        <f>[1]sbb_raw_data!$N249</f>
        <v>0</v>
      </c>
      <c r="Q250">
        <f t="shared" si="17"/>
        <v>0</v>
      </c>
    </row>
    <row r="251" spans="1:17" hidden="1" x14ac:dyDescent="0.25">
      <c r="A251" s="5"/>
      <c r="B251" s="20" t="str">
        <f>IF([1]sbb_raw_data!$L250&lt;&gt;"",MID([1]sbb_raw_data!$L250,4,19),"")</f>
        <v/>
      </c>
      <c r="C251" s="12" t="str">
        <f>IF(AND(B251&lt;&gt;"",[1]sbb_raw_data!$O250=""),VLOOKUP(VLOOKUP(P251,N$3:O$1000,2,FALSE),[2]XetraUserIDs!$A$2:$B$12,2,FALSE),"")</f>
        <v/>
      </c>
      <c r="D251" s="12" t="str">
        <f t="shared" si="22"/>
        <v/>
      </c>
      <c r="E251" s="12" t="str">
        <f t="shared" si="23"/>
        <v/>
      </c>
      <c r="F251" s="17" t="str">
        <f>IF(B251&lt;&gt;"",CONCATENATE(MID([1]sbb_raw_data!$A250,7,4),"-",MID([1]sbb_raw_data!$A250,4,2),"-",LEFT([1]sbb_raw_data!$A250,2),"T",RIGHT([1]sbb_raw_data!$A250,15),"Z"),"")</f>
        <v/>
      </c>
      <c r="G251" s="3" t="str">
        <f>IF(B251&lt;&gt;"",[1]sbb_raw_data!$I250,"")</f>
        <v/>
      </c>
      <c r="H251" s="9" t="str">
        <f>IF(B251&lt;&gt;"",[1]sbb_raw_data!$J250,"")</f>
        <v/>
      </c>
      <c r="I251" s="3" t="str">
        <f>IF(B251&lt;&gt;"",[1]sbb_raw_data!$H250,"")</f>
        <v/>
      </c>
      <c r="J251" s="3" t="str">
        <f>IF(B251&lt;&gt;"",IF([1]sbb_raw_data!$C250="EDE","XETA","Please fill in Segment MIC manually."),"")</f>
        <v/>
      </c>
      <c r="K251" s="12" t="str">
        <f t="shared" si="24"/>
        <v/>
      </c>
      <c r="L251" s="12" t="str">
        <f t="shared" si="25"/>
        <v/>
      </c>
      <c r="N251" s="3">
        <f>IF(B251&lt;&gt;"","",[1]sbb_raw_data!$N250)</f>
        <v>0</v>
      </c>
      <c r="O251" s="3">
        <f>[1]sbb_raw_data!$M250</f>
        <v>0</v>
      </c>
      <c r="P251" s="3">
        <f>[1]sbb_raw_data!$N250</f>
        <v>0</v>
      </c>
      <c r="Q251">
        <f t="shared" si="17"/>
        <v>0</v>
      </c>
    </row>
    <row r="252" spans="1:17" hidden="1" x14ac:dyDescent="0.25">
      <c r="A252" s="5"/>
      <c r="B252" s="20" t="str">
        <f>IF([1]sbb_raw_data!$L251&lt;&gt;"",MID([1]sbb_raw_data!$L251,4,19),"")</f>
        <v/>
      </c>
      <c r="C252" s="12" t="str">
        <f>IF(AND(B252&lt;&gt;"",[1]sbb_raw_data!$O251=""),VLOOKUP(VLOOKUP(P252,N$3:O$1000,2,FALSE),[2]XetraUserIDs!$A$2:$B$12,2,FALSE),"")</f>
        <v/>
      </c>
      <c r="D252" s="12" t="str">
        <f t="shared" si="22"/>
        <v/>
      </c>
      <c r="E252" s="12" t="str">
        <f t="shared" si="23"/>
        <v/>
      </c>
      <c r="F252" s="17" t="str">
        <f>IF(B252&lt;&gt;"",CONCATENATE(MID([1]sbb_raw_data!$A251,7,4),"-",MID([1]sbb_raw_data!$A251,4,2),"-",LEFT([1]sbb_raw_data!$A251,2),"T",RIGHT([1]sbb_raw_data!$A251,15),"Z"),"")</f>
        <v/>
      </c>
      <c r="G252" s="3" t="str">
        <f>IF(B252&lt;&gt;"",[1]sbb_raw_data!$I251,"")</f>
        <v/>
      </c>
      <c r="H252" s="9" t="str">
        <f>IF(B252&lt;&gt;"",[1]sbb_raw_data!$J251,"")</f>
        <v/>
      </c>
      <c r="I252" s="3" t="str">
        <f>IF(B252&lt;&gt;"",[1]sbb_raw_data!$H251,"")</f>
        <v/>
      </c>
      <c r="J252" s="3" t="str">
        <f>IF(B252&lt;&gt;"",IF([1]sbb_raw_data!$C251="EDE","XETA","Please fill in Segment MIC manually."),"")</f>
        <v/>
      </c>
      <c r="K252" s="12" t="str">
        <f t="shared" si="24"/>
        <v/>
      </c>
      <c r="L252" s="12" t="str">
        <f t="shared" si="25"/>
        <v/>
      </c>
      <c r="N252" s="3">
        <f>IF(B252&lt;&gt;"","",[1]sbb_raw_data!$N251)</f>
        <v>0</v>
      </c>
      <c r="O252" s="3">
        <f>[1]sbb_raw_data!$M251</f>
        <v>0</v>
      </c>
      <c r="P252" s="3">
        <f>[1]sbb_raw_data!$N251</f>
        <v>0</v>
      </c>
      <c r="Q252">
        <f t="shared" si="17"/>
        <v>0</v>
      </c>
    </row>
    <row r="253" spans="1:17" hidden="1" x14ac:dyDescent="0.25">
      <c r="A253" s="5"/>
      <c r="B253" s="20" t="str">
        <f>IF([1]sbb_raw_data!$L252&lt;&gt;"",MID([1]sbb_raw_data!$L252,4,19),"")</f>
        <v/>
      </c>
      <c r="C253" s="12" t="str">
        <f>IF(AND(B253&lt;&gt;"",[1]sbb_raw_data!$O252=""),VLOOKUP(VLOOKUP(P253,N$3:O$1000,2,FALSE),[2]XetraUserIDs!$A$2:$B$12,2,FALSE),"")</f>
        <v/>
      </c>
      <c r="D253" s="12" t="str">
        <f t="shared" si="22"/>
        <v/>
      </c>
      <c r="E253" s="12" t="str">
        <f t="shared" si="23"/>
        <v/>
      </c>
      <c r="F253" s="17" t="str">
        <f>IF(B253&lt;&gt;"",CONCATENATE(MID([1]sbb_raw_data!$A252,7,4),"-",MID([1]sbb_raw_data!$A252,4,2),"-",LEFT([1]sbb_raw_data!$A252,2),"T",RIGHT([1]sbb_raw_data!$A252,15),"Z"),"")</f>
        <v/>
      </c>
      <c r="G253" s="3" t="str">
        <f>IF(B253&lt;&gt;"",[1]sbb_raw_data!$I252,"")</f>
        <v/>
      </c>
      <c r="H253" s="9" t="str">
        <f>IF(B253&lt;&gt;"",[1]sbb_raw_data!$J252,"")</f>
        <v/>
      </c>
      <c r="I253" s="3" t="str">
        <f>IF(B253&lt;&gt;"",[1]sbb_raw_data!$H252,"")</f>
        <v/>
      </c>
      <c r="J253" s="3" t="str">
        <f>IF(B253&lt;&gt;"",IF([1]sbb_raw_data!$C252="EDE","XETA","Please fill in Segment MIC manually."),"")</f>
        <v/>
      </c>
      <c r="K253" s="12" t="str">
        <f t="shared" si="24"/>
        <v/>
      </c>
      <c r="L253" s="12" t="str">
        <f t="shared" si="25"/>
        <v/>
      </c>
      <c r="N253" s="3">
        <f>IF(B253&lt;&gt;"","",[1]sbb_raw_data!$N252)</f>
        <v>0</v>
      </c>
      <c r="O253" s="3">
        <f>[1]sbb_raw_data!$M252</f>
        <v>0</v>
      </c>
      <c r="P253" s="3">
        <f>[1]sbb_raw_data!$N252</f>
        <v>0</v>
      </c>
      <c r="Q253">
        <f t="shared" si="17"/>
        <v>0</v>
      </c>
    </row>
    <row r="254" spans="1:17" hidden="1" x14ac:dyDescent="0.25">
      <c r="A254" s="5"/>
      <c r="B254" s="20" t="str">
        <f>IF([1]sbb_raw_data!$L253&lt;&gt;"",MID([1]sbb_raw_data!$L253,4,19),"")</f>
        <v/>
      </c>
      <c r="C254" s="12" t="str">
        <f>IF(AND(B254&lt;&gt;"",[1]sbb_raw_data!$O253=""),VLOOKUP(VLOOKUP(P254,N$3:O$1000,2,FALSE),[2]XetraUserIDs!$A$2:$B$12,2,FALSE),"")</f>
        <v/>
      </c>
      <c r="D254" s="12" t="str">
        <f t="shared" si="22"/>
        <v/>
      </c>
      <c r="E254" s="12" t="str">
        <f t="shared" si="23"/>
        <v/>
      </c>
      <c r="F254" s="17" t="str">
        <f>IF(B254&lt;&gt;"",CONCATENATE(MID([1]sbb_raw_data!$A253,7,4),"-",MID([1]sbb_raw_data!$A253,4,2),"-",LEFT([1]sbb_raw_data!$A253,2),"T",RIGHT([1]sbb_raw_data!$A253,15),"Z"),"")</f>
        <v/>
      </c>
      <c r="G254" s="3" t="str">
        <f>IF(B254&lt;&gt;"",[1]sbb_raw_data!$I253,"")</f>
        <v/>
      </c>
      <c r="H254" s="9" t="str">
        <f>IF(B254&lt;&gt;"",[1]sbb_raw_data!$J253,"")</f>
        <v/>
      </c>
      <c r="I254" s="3" t="str">
        <f>IF(B254&lt;&gt;"",[1]sbb_raw_data!$H253,"")</f>
        <v/>
      </c>
      <c r="J254" s="3" t="str">
        <f>IF(B254&lt;&gt;"",IF([1]sbb_raw_data!$C253="EDE","XETA","Please fill in Segment MIC manually."),"")</f>
        <v/>
      </c>
      <c r="K254" s="12" t="str">
        <f t="shared" si="24"/>
        <v/>
      </c>
      <c r="L254" s="12" t="str">
        <f t="shared" si="25"/>
        <v/>
      </c>
      <c r="N254" s="3">
        <f>IF(B254&lt;&gt;"","",[1]sbb_raw_data!$N253)</f>
        <v>0</v>
      </c>
      <c r="O254" s="3">
        <f>[1]sbb_raw_data!$M253</f>
        <v>0</v>
      </c>
      <c r="P254" s="3">
        <f>[1]sbb_raw_data!$N253</f>
        <v>0</v>
      </c>
      <c r="Q254">
        <f t="shared" si="17"/>
        <v>0</v>
      </c>
    </row>
    <row r="255" spans="1:17" hidden="1" x14ac:dyDescent="0.25">
      <c r="A255" s="5"/>
      <c r="B255" s="20" t="str">
        <f>IF([1]sbb_raw_data!$L254&lt;&gt;"",MID([1]sbb_raw_data!$L254,4,19),"")</f>
        <v/>
      </c>
      <c r="C255" s="12" t="str">
        <f>IF(AND(B255&lt;&gt;"",[1]sbb_raw_data!$O254=""),VLOOKUP(VLOOKUP(P255,N$3:O$1000,2,FALSE),[2]XetraUserIDs!$A$2:$B$12,2,FALSE),"")</f>
        <v/>
      </c>
      <c r="D255" s="12" t="str">
        <f t="shared" si="22"/>
        <v/>
      </c>
      <c r="E255" s="12" t="str">
        <f t="shared" si="23"/>
        <v/>
      </c>
      <c r="F255" s="17" t="str">
        <f>IF(B255&lt;&gt;"",CONCATENATE(MID([1]sbb_raw_data!$A254,7,4),"-",MID([1]sbb_raw_data!$A254,4,2),"-",LEFT([1]sbb_raw_data!$A254,2),"T",RIGHT([1]sbb_raw_data!$A254,15),"Z"),"")</f>
        <v/>
      </c>
      <c r="G255" s="3" t="str">
        <f>IF(B255&lt;&gt;"",[1]sbb_raw_data!$I254,"")</f>
        <v/>
      </c>
      <c r="H255" s="9" t="str">
        <f>IF(B255&lt;&gt;"",[1]sbb_raw_data!$J254,"")</f>
        <v/>
      </c>
      <c r="I255" s="3" t="str">
        <f>IF(B255&lt;&gt;"",[1]sbb_raw_data!$H254,"")</f>
        <v/>
      </c>
      <c r="J255" s="3" t="str">
        <f>IF(B255&lt;&gt;"",IF([1]sbb_raw_data!$C254="EDE","XETA","Please fill in Segment MIC manually."),"")</f>
        <v/>
      </c>
      <c r="K255" s="12" t="str">
        <f t="shared" si="24"/>
        <v/>
      </c>
      <c r="L255" s="12" t="str">
        <f t="shared" si="25"/>
        <v/>
      </c>
      <c r="N255" s="3">
        <f>IF(B255&lt;&gt;"","",[1]sbb_raw_data!$N254)</f>
        <v>0</v>
      </c>
      <c r="O255" s="3">
        <f>[1]sbb_raw_data!$M254</f>
        <v>0</v>
      </c>
      <c r="P255" s="3">
        <f>[1]sbb_raw_data!$N254</f>
        <v>0</v>
      </c>
      <c r="Q255">
        <f t="shared" si="17"/>
        <v>0</v>
      </c>
    </row>
    <row r="256" spans="1:17" hidden="1" x14ac:dyDescent="0.25">
      <c r="A256" s="5"/>
      <c r="B256" s="20" t="str">
        <f>IF([1]sbb_raw_data!$L255&lt;&gt;"",MID([1]sbb_raw_data!$L255,4,19),"")</f>
        <v/>
      </c>
      <c r="C256" s="12" t="str">
        <f>IF(AND(B256&lt;&gt;"",[1]sbb_raw_data!$O255=""),VLOOKUP(VLOOKUP(P256,N$3:O$1000,2,FALSE),[2]XetraUserIDs!$A$2:$B$12,2,FALSE),"")</f>
        <v/>
      </c>
      <c r="D256" s="12" t="str">
        <f t="shared" si="22"/>
        <v/>
      </c>
      <c r="E256" s="12" t="str">
        <f t="shared" si="23"/>
        <v/>
      </c>
      <c r="F256" s="17" t="str">
        <f>IF(B256&lt;&gt;"",CONCATENATE(MID([1]sbb_raw_data!$A255,7,4),"-",MID([1]sbb_raw_data!$A255,4,2),"-",LEFT([1]sbb_raw_data!$A255,2),"T",RIGHT([1]sbb_raw_data!$A255,15),"Z"),"")</f>
        <v/>
      </c>
      <c r="G256" s="3" t="str">
        <f>IF(B256&lt;&gt;"",[1]sbb_raw_data!$I255,"")</f>
        <v/>
      </c>
      <c r="H256" s="9" t="str">
        <f>IF(B256&lt;&gt;"",[1]sbb_raw_data!$J255,"")</f>
        <v/>
      </c>
      <c r="I256" s="3" t="str">
        <f>IF(B256&lt;&gt;"",[1]sbb_raw_data!$H255,"")</f>
        <v/>
      </c>
      <c r="J256" s="3" t="str">
        <f>IF(B256&lt;&gt;"",IF([1]sbb_raw_data!$C255="EDE","XETA","Please fill in Segment MIC manually."),"")</f>
        <v/>
      </c>
      <c r="K256" s="12" t="str">
        <f t="shared" si="24"/>
        <v/>
      </c>
      <c r="L256" s="12" t="str">
        <f t="shared" si="25"/>
        <v/>
      </c>
      <c r="N256" s="3">
        <f>IF(B256&lt;&gt;"","",[1]sbb_raw_data!$N255)</f>
        <v>0</v>
      </c>
      <c r="O256" s="3">
        <f>[1]sbb_raw_data!$M255</f>
        <v>0</v>
      </c>
      <c r="P256" s="3">
        <f>[1]sbb_raw_data!$N255</f>
        <v>0</v>
      </c>
      <c r="Q256">
        <f t="shared" si="17"/>
        <v>0</v>
      </c>
    </row>
    <row r="257" spans="1:17" hidden="1" x14ac:dyDescent="0.25">
      <c r="A257" s="5"/>
      <c r="B257" s="20" t="str">
        <f>IF([1]sbb_raw_data!$L256&lt;&gt;"",MID([1]sbb_raw_data!$L256,4,19),"")</f>
        <v/>
      </c>
      <c r="C257" s="12" t="str">
        <f>IF(AND(B257&lt;&gt;"",[1]sbb_raw_data!$O256=""),VLOOKUP(VLOOKUP(P257,N$3:O$1000,2,FALSE),[2]XetraUserIDs!$A$2:$B$12,2,FALSE),"")</f>
        <v/>
      </c>
      <c r="D257" s="12" t="str">
        <f t="shared" si="22"/>
        <v/>
      </c>
      <c r="E257" s="12" t="str">
        <f t="shared" si="23"/>
        <v/>
      </c>
      <c r="F257" s="17" t="str">
        <f>IF(B257&lt;&gt;"",CONCATENATE(MID([1]sbb_raw_data!$A256,7,4),"-",MID([1]sbb_raw_data!$A256,4,2),"-",LEFT([1]sbb_raw_data!$A256,2),"T",RIGHT([1]sbb_raw_data!$A256,15),"Z"),"")</f>
        <v/>
      </c>
      <c r="G257" s="3" t="str">
        <f>IF(B257&lt;&gt;"",[1]sbb_raw_data!$I256,"")</f>
        <v/>
      </c>
      <c r="H257" s="9" t="str">
        <f>IF(B257&lt;&gt;"",[1]sbb_raw_data!$J256,"")</f>
        <v/>
      </c>
      <c r="I257" s="3" t="str">
        <f>IF(B257&lt;&gt;"",[1]sbb_raw_data!$H256,"")</f>
        <v/>
      </c>
      <c r="J257" s="3" t="str">
        <f>IF(B257&lt;&gt;"",IF([1]sbb_raw_data!$C256="EDE","XETA","Please fill in Segment MIC manually."),"")</f>
        <v/>
      </c>
      <c r="K257" s="12" t="str">
        <f t="shared" si="24"/>
        <v/>
      </c>
      <c r="L257" s="12" t="str">
        <f t="shared" si="25"/>
        <v/>
      </c>
      <c r="N257" s="3">
        <f>IF(B257&lt;&gt;"","",[1]sbb_raw_data!$N256)</f>
        <v>0</v>
      </c>
      <c r="O257" s="3">
        <f>[1]sbb_raw_data!$M256</f>
        <v>0</v>
      </c>
      <c r="P257" s="3">
        <f>[1]sbb_raw_data!$N256</f>
        <v>0</v>
      </c>
      <c r="Q257">
        <f t="shared" si="17"/>
        <v>0</v>
      </c>
    </row>
    <row r="258" spans="1:17" hidden="1" x14ac:dyDescent="0.25">
      <c r="A258" s="5"/>
      <c r="B258" s="20" t="str">
        <f>IF([1]sbb_raw_data!$L257&lt;&gt;"",MID([1]sbb_raw_data!$L257,4,19),"")</f>
        <v/>
      </c>
      <c r="C258" s="12" t="str">
        <f>IF(AND(B258&lt;&gt;"",[1]sbb_raw_data!$O257=""),VLOOKUP(VLOOKUP(P258,N$3:O$1000,2,FALSE),[2]XetraUserIDs!$A$2:$B$12,2,FALSE),"")</f>
        <v/>
      </c>
      <c r="D258" s="12" t="str">
        <f t="shared" si="22"/>
        <v/>
      </c>
      <c r="E258" s="12" t="str">
        <f t="shared" si="23"/>
        <v/>
      </c>
      <c r="F258" s="17" t="str">
        <f>IF(B258&lt;&gt;"",CONCATENATE(MID([1]sbb_raw_data!$A257,7,4),"-",MID([1]sbb_raw_data!$A257,4,2),"-",LEFT([1]sbb_raw_data!$A257,2),"T",RIGHT([1]sbb_raw_data!$A257,15),"Z"),"")</f>
        <v/>
      </c>
      <c r="G258" s="3" t="str">
        <f>IF(B258&lt;&gt;"",[1]sbb_raw_data!$I257,"")</f>
        <v/>
      </c>
      <c r="H258" s="9" t="str">
        <f>IF(B258&lt;&gt;"",[1]sbb_raw_data!$J257,"")</f>
        <v/>
      </c>
      <c r="I258" s="3" t="str">
        <f>IF(B258&lt;&gt;"",[1]sbb_raw_data!$H257,"")</f>
        <v/>
      </c>
      <c r="J258" s="3" t="str">
        <f>IF(B258&lt;&gt;"",IF([1]sbb_raw_data!$C257="EDE","XETA","Please fill in Segment MIC manually."),"")</f>
        <v/>
      </c>
      <c r="K258" s="12" t="str">
        <f t="shared" si="24"/>
        <v/>
      </c>
      <c r="L258" s="12" t="str">
        <f t="shared" si="25"/>
        <v/>
      </c>
      <c r="N258" s="3">
        <f>IF(B258&lt;&gt;"","",[1]sbb_raw_data!$N257)</f>
        <v>0</v>
      </c>
      <c r="O258" s="3">
        <f>[1]sbb_raw_data!$M257</f>
        <v>0</v>
      </c>
      <c r="P258" s="3">
        <f>[1]sbb_raw_data!$N257</f>
        <v>0</v>
      </c>
      <c r="Q258">
        <f t="shared" si="17"/>
        <v>0</v>
      </c>
    </row>
    <row r="259" spans="1:17" hidden="1" x14ac:dyDescent="0.25">
      <c r="A259" s="5"/>
      <c r="B259" s="20" t="str">
        <f>IF([1]sbb_raw_data!$L258&lt;&gt;"",MID([1]sbb_raw_data!$L258,4,19),"")</f>
        <v/>
      </c>
      <c r="C259" s="12" t="str">
        <f>IF(AND(B259&lt;&gt;"",[1]sbb_raw_data!$O258=""),VLOOKUP(VLOOKUP(P259,N$3:O$1000,2,FALSE),[2]XetraUserIDs!$A$2:$B$12,2,FALSE),"")</f>
        <v/>
      </c>
      <c r="D259" s="12" t="str">
        <f t="shared" si="22"/>
        <v/>
      </c>
      <c r="E259" s="12" t="str">
        <f t="shared" si="23"/>
        <v/>
      </c>
      <c r="F259" s="17" t="str">
        <f>IF(B259&lt;&gt;"",CONCATENATE(MID([1]sbb_raw_data!$A258,7,4),"-",MID([1]sbb_raw_data!$A258,4,2),"-",LEFT([1]sbb_raw_data!$A258,2),"T",RIGHT([1]sbb_raw_data!$A258,15),"Z"),"")</f>
        <v/>
      </c>
      <c r="G259" s="3" t="str">
        <f>IF(B259&lt;&gt;"",[1]sbb_raw_data!$I258,"")</f>
        <v/>
      </c>
      <c r="H259" s="9" t="str">
        <f>IF(B259&lt;&gt;"",[1]sbb_raw_data!$J258,"")</f>
        <v/>
      </c>
      <c r="I259" s="3" t="str">
        <f>IF(B259&lt;&gt;"",[1]sbb_raw_data!$H258,"")</f>
        <v/>
      </c>
      <c r="J259" s="3" t="str">
        <f>IF(B259&lt;&gt;"",IF([1]sbb_raw_data!$C258="EDE","XETA","Please fill in Segment MIC manually."),"")</f>
        <v/>
      </c>
      <c r="K259" s="12" t="str">
        <f t="shared" si="24"/>
        <v/>
      </c>
      <c r="L259" s="12" t="str">
        <f t="shared" si="25"/>
        <v/>
      </c>
      <c r="N259" s="3">
        <f>IF(B259&lt;&gt;"","",[1]sbb_raw_data!$N258)</f>
        <v>0</v>
      </c>
      <c r="O259" s="3">
        <f>[1]sbb_raw_data!$M258</f>
        <v>0</v>
      </c>
      <c r="P259" s="3">
        <f>[1]sbb_raw_data!$N258</f>
        <v>0</v>
      </c>
      <c r="Q259">
        <f t="shared" si="17"/>
        <v>0</v>
      </c>
    </row>
    <row r="260" spans="1:17" hidden="1" x14ac:dyDescent="0.25">
      <c r="A260" s="5"/>
      <c r="B260" s="20" t="str">
        <f>IF([1]sbb_raw_data!$L259&lt;&gt;"",MID([1]sbb_raw_data!$L259,4,19),"")</f>
        <v/>
      </c>
      <c r="C260" s="12" t="str">
        <f>IF(AND(B260&lt;&gt;"",[1]sbb_raw_data!$O259=""),VLOOKUP(VLOOKUP(P260,N$3:O$1000,2,FALSE),[2]XetraUserIDs!$A$2:$B$12,2,FALSE),"")</f>
        <v/>
      </c>
      <c r="D260" s="12" t="str">
        <f t="shared" si="22"/>
        <v/>
      </c>
      <c r="E260" s="12" t="str">
        <f t="shared" si="23"/>
        <v/>
      </c>
      <c r="F260" s="17" t="str">
        <f>IF(B260&lt;&gt;"",CONCATENATE(MID([1]sbb_raw_data!$A259,7,4),"-",MID([1]sbb_raw_data!$A259,4,2),"-",LEFT([1]sbb_raw_data!$A259,2),"T",RIGHT([1]sbb_raw_data!$A259,15),"Z"),"")</f>
        <v/>
      </c>
      <c r="G260" s="3" t="str">
        <f>IF(B260&lt;&gt;"",[1]sbb_raw_data!$I259,"")</f>
        <v/>
      </c>
      <c r="H260" s="9" t="str">
        <f>IF(B260&lt;&gt;"",[1]sbb_raw_data!$J259,"")</f>
        <v/>
      </c>
      <c r="I260" s="3" t="str">
        <f>IF(B260&lt;&gt;"",[1]sbb_raw_data!$H259,"")</f>
        <v/>
      </c>
      <c r="J260" s="3" t="str">
        <f>IF(B260&lt;&gt;"",IF([1]sbb_raw_data!$C259="EDE","XETA","Please fill in Segment MIC manually."),"")</f>
        <v/>
      </c>
      <c r="K260" s="12" t="str">
        <f t="shared" si="24"/>
        <v/>
      </c>
      <c r="L260" s="12" t="str">
        <f t="shared" si="25"/>
        <v/>
      </c>
      <c r="N260" s="3">
        <f>IF(B260&lt;&gt;"","",[1]sbb_raw_data!$N259)</f>
        <v>0</v>
      </c>
      <c r="O260" s="3">
        <f>[1]sbb_raw_data!$M259</f>
        <v>0</v>
      </c>
      <c r="P260" s="3">
        <f>[1]sbb_raw_data!$N259</f>
        <v>0</v>
      </c>
      <c r="Q260">
        <f t="shared" si="17"/>
        <v>0</v>
      </c>
    </row>
    <row r="261" spans="1:17" hidden="1" x14ac:dyDescent="0.25">
      <c r="A261" s="5"/>
      <c r="B261" s="20" t="str">
        <f>IF([1]sbb_raw_data!$L260&lt;&gt;"",MID([1]sbb_raw_data!$L260,4,19),"")</f>
        <v/>
      </c>
      <c r="C261" s="12" t="str">
        <f>IF(AND(B261&lt;&gt;"",[1]sbb_raw_data!$O260=""),VLOOKUP(VLOOKUP(P261,N$3:O$1000,2,FALSE),[2]XetraUserIDs!$A$2:$B$12,2,FALSE),"")</f>
        <v/>
      </c>
      <c r="D261" s="12" t="str">
        <f t="shared" si="22"/>
        <v/>
      </c>
      <c r="E261" s="12" t="str">
        <f t="shared" si="23"/>
        <v/>
      </c>
      <c r="F261" s="17" t="str">
        <f>IF(B261&lt;&gt;"",CONCATENATE(MID([1]sbb_raw_data!$A260,7,4),"-",MID([1]sbb_raw_data!$A260,4,2),"-",LEFT([1]sbb_raw_data!$A260,2),"T",RIGHT([1]sbb_raw_data!$A260,15),"Z"),"")</f>
        <v/>
      </c>
      <c r="G261" s="3" t="str">
        <f>IF(B261&lt;&gt;"",[1]sbb_raw_data!$I260,"")</f>
        <v/>
      </c>
      <c r="H261" s="9" t="str">
        <f>IF(B261&lt;&gt;"",[1]sbb_raw_data!$J260,"")</f>
        <v/>
      </c>
      <c r="I261" s="3" t="str">
        <f>IF(B261&lt;&gt;"",[1]sbb_raw_data!$H260,"")</f>
        <v/>
      </c>
      <c r="J261" s="3" t="str">
        <f>IF(B261&lt;&gt;"",IF([1]sbb_raw_data!$C260="EDE","XETA","Please fill in Segment MIC manually."),"")</f>
        <v/>
      </c>
      <c r="K261" s="12" t="str">
        <f t="shared" si="24"/>
        <v/>
      </c>
      <c r="L261" s="12" t="str">
        <f t="shared" si="25"/>
        <v/>
      </c>
      <c r="N261" s="3">
        <f>IF(B261&lt;&gt;"","",[1]sbb_raw_data!$N260)</f>
        <v>0</v>
      </c>
      <c r="O261" s="3">
        <f>[1]sbb_raw_data!$M260</f>
        <v>0</v>
      </c>
      <c r="P261" s="3">
        <f>[1]sbb_raw_data!$N260</f>
        <v>0</v>
      </c>
      <c r="Q261">
        <f t="shared" si="17"/>
        <v>0</v>
      </c>
    </row>
    <row r="262" spans="1:17" hidden="1" x14ac:dyDescent="0.25">
      <c r="A262" s="5"/>
      <c r="B262" s="20" t="str">
        <f>IF([1]sbb_raw_data!$L261&lt;&gt;"",MID([1]sbb_raw_data!$L261,4,19),"")</f>
        <v/>
      </c>
      <c r="C262" s="12" t="str">
        <f>IF(AND(B262&lt;&gt;"",[1]sbb_raw_data!$O261=""),VLOOKUP(VLOOKUP(P262,N$3:O$1000,2,FALSE),[2]XetraUserIDs!$A$2:$B$12,2,FALSE),"")</f>
        <v/>
      </c>
      <c r="D262" s="12" t="str">
        <f t="shared" si="22"/>
        <v/>
      </c>
      <c r="E262" s="12" t="str">
        <f t="shared" si="23"/>
        <v/>
      </c>
      <c r="F262" s="17" t="str">
        <f>IF(B262&lt;&gt;"",CONCATENATE(MID([1]sbb_raw_data!$A261,7,4),"-",MID([1]sbb_raw_data!$A261,4,2),"-",LEFT([1]sbb_raw_data!$A261,2),"T",RIGHT([1]sbb_raw_data!$A261,15),"Z"),"")</f>
        <v/>
      </c>
      <c r="G262" s="3" t="str">
        <f>IF(B262&lt;&gt;"",[1]sbb_raw_data!$I261,"")</f>
        <v/>
      </c>
      <c r="H262" s="9" t="str">
        <f>IF(B262&lt;&gt;"",[1]sbb_raw_data!$J261,"")</f>
        <v/>
      </c>
      <c r="I262" s="3" t="str">
        <f>IF(B262&lt;&gt;"",[1]sbb_raw_data!$H261,"")</f>
        <v/>
      </c>
      <c r="J262" s="3" t="str">
        <f>IF(B262&lt;&gt;"",IF([1]sbb_raw_data!$C261="EDE","XETA","Please fill in Segment MIC manually."),"")</f>
        <v/>
      </c>
      <c r="K262" s="12" t="str">
        <f t="shared" si="24"/>
        <v/>
      </c>
      <c r="L262" s="12" t="str">
        <f t="shared" si="25"/>
        <v/>
      </c>
      <c r="N262" s="3">
        <f>IF(B262&lt;&gt;"","",[1]sbb_raw_data!$N261)</f>
        <v>0</v>
      </c>
      <c r="O262" s="3">
        <f>[1]sbb_raw_data!$M261</f>
        <v>0</v>
      </c>
      <c r="P262" s="3">
        <f>[1]sbb_raw_data!$N261</f>
        <v>0</v>
      </c>
      <c r="Q262">
        <f t="shared" si="17"/>
        <v>0</v>
      </c>
    </row>
    <row r="263" spans="1:17" hidden="1" x14ac:dyDescent="0.25">
      <c r="A263" s="5"/>
      <c r="B263" s="20" t="str">
        <f>IF([1]sbb_raw_data!$L262&lt;&gt;"",MID([1]sbb_raw_data!$L262,4,19),"")</f>
        <v/>
      </c>
      <c r="C263" s="12" t="str">
        <f>IF(AND(B263&lt;&gt;"",[1]sbb_raw_data!$O262=""),VLOOKUP(VLOOKUP(P263,N$3:O$1000,2,FALSE),[2]XetraUserIDs!$A$2:$B$12,2,FALSE),"")</f>
        <v/>
      </c>
      <c r="D263" s="12" t="str">
        <f t="shared" si="22"/>
        <v/>
      </c>
      <c r="E263" s="12" t="str">
        <f t="shared" si="23"/>
        <v/>
      </c>
      <c r="F263" s="17" t="str">
        <f>IF(B263&lt;&gt;"",CONCATENATE(MID([1]sbb_raw_data!$A262,7,4),"-",MID([1]sbb_raw_data!$A262,4,2),"-",LEFT([1]sbb_raw_data!$A262,2),"T",RIGHT([1]sbb_raw_data!$A262,15),"Z"),"")</f>
        <v/>
      </c>
      <c r="G263" s="3" t="str">
        <f>IF(B263&lt;&gt;"",[1]sbb_raw_data!$I262,"")</f>
        <v/>
      </c>
      <c r="H263" s="9" t="str">
        <f>IF(B263&lt;&gt;"",[1]sbb_raw_data!$J262,"")</f>
        <v/>
      </c>
      <c r="I263" s="3" t="str">
        <f>IF(B263&lt;&gt;"",[1]sbb_raw_data!$H262,"")</f>
        <v/>
      </c>
      <c r="J263" s="3" t="str">
        <f>IF(B263&lt;&gt;"",IF([1]sbb_raw_data!$C262="EDE","XETA","Please fill in Segment MIC manually."),"")</f>
        <v/>
      </c>
      <c r="K263" s="12" t="str">
        <f t="shared" si="24"/>
        <v/>
      </c>
      <c r="L263" s="12" t="str">
        <f t="shared" si="25"/>
        <v/>
      </c>
      <c r="N263" s="3">
        <f>IF(B263&lt;&gt;"","",[1]sbb_raw_data!$N262)</f>
        <v>0</v>
      </c>
      <c r="O263" s="3">
        <f>[1]sbb_raw_data!$M262</f>
        <v>0</v>
      </c>
      <c r="P263" s="3">
        <f>[1]sbb_raw_data!$N262</f>
        <v>0</v>
      </c>
      <c r="Q263">
        <f t="shared" si="17"/>
        <v>0</v>
      </c>
    </row>
    <row r="264" spans="1:17" hidden="1" x14ac:dyDescent="0.25">
      <c r="A264" s="5"/>
      <c r="B264" s="20" t="str">
        <f>IF([1]sbb_raw_data!$L263&lt;&gt;"",MID([1]sbb_raw_data!$L263,4,19),"")</f>
        <v/>
      </c>
      <c r="C264" s="12" t="str">
        <f>IF(AND(B264&lt;&gt;"",[1]sbb_raw_data!$O263=""),VLOOKUP(VLOOKUP(P264,N$3:O$1000,2,FALSE),[2]XetraUserIDs!$A$2:$B$12,2,FALSE),"")</f>
        <v/>
      </c>
      <c r="D264" s="12" t="str">
        <f t="shared" si="22"/>
        <v/>
      </c>
      <c r="E264" s="12" t="str">
        <f t="shared" si="23"/>
        <v/>
      </c>
      <c r="F264" s="17" t="str">
        <f>IF(B264&lt;&gt;"",CONCATENATE(MID([1]sbb_raw_data!$A263,7,4),"-",MID([1]sbb_raw_data!$A263,4,2),"-",LEFT([1]sbb_raw_data!$A263,2),"T",RIGHT([1]sbb_raw_data!$A263,15),"Z"),"")</f>
        <v/>
      </c>
      <c r="G264" s="3" t="str">
        <f>IF(B264&lt;&gt;"",[1]sbb_raw_data!$I263,"")</f>
        <v/>
      </c>
      <c r="H264" s="9" t="str">
        <f>IF(B264&lt;&gt;"",[1]sbb_raw_data!$J263,"")</f>
        <v/>
      </c>
      <c r="I264" s="3" t="str">
        <f>IF(B264&lt;&gt;"",[1]sbb_raw_data!$H263,"")</f>
        <v/>
      </c>
      <c r="J264" s="3" t="str">
        <f>IF(B264&lt;&gt;"",IF([1]sbb_raw_data!$C263="EDE","XETA","Please fill in Segment MIC manually."),"")</f>
        <v/>
      </c>
      <c r="K264" s="12" t="str">
        <f t="shared" si="24"/>
        <v/>
      </c>
      <c r="L264" s="12" t="str">
        <f t="shared" si="25"/>
        <v/>
      </c>
      <c r="N264" s="3">
        <f>IF(B264&lt;&gt;"","",[1]sbb_raw_data!$N263)</f>
        <v>0</v>
      </c>
      <c r="O264" s="3">
        <f>[1]sbb_raw_data!$M263</f>
        <v>0</v>
      </c>
      <c r="P264" s="3">
        <f>[1]sbb_raw_data!$N263</f>
        <v>0</v>
      </c>
      <c r="Q264">
        <f t="shared" si="17"/>
        <v>0</v>
      </c>
    </row>
    <row r="265" spans="1:17" hidden="1" x14ac:dyDescent="0.25">
      <c r="A265" s="5"/>
      <c r="B265" s="20" t="str">
        <f>IF([1]sbb_raw_data!$L264&lt;&gt;"",MID([1]sbb_raw_data!$L264,4,19),"")</f>
        <v/>
      </c>
      <c r="C265" s="12" t="str">
        <f>IF(AND(B265&lt;&gt;"",[1]sbb_raw_data!$O264=""),VLOOKUP(VLOOKUP(P265,N$3:O$1000,2,FALSE),[2]XetraUserIDs!$A$2:$B$12,2,FALSE),"")</f>
        <v/>
      </c>
      <c r="D265" s="12" t="str">
        <f t="shared" si="22"/>
        <v/>
      </c>
      <c r="E265" s="12" t="str">
        <f t="shared" si="23"/>
        <v/>
      </c>
      <c r="F265" s="17" t="str">
        <f>IF(B265&lt;&gt;"",CONCATENATE(MID([1]sbb_raw_data!$A264,7,4),"-",MID([1]sbb_raw_data!$A264,4,2),"-",LEFT([1]sbb_raw_data!$A264,2),"T",RIGHT([1]sbb_raw_data!$A264,15),"Z"),"")</f>
        <v/>
      </c>
      <c r="G265" s="3" t="str">
        <f>IF(B265&lt;&gt;"",[1]sbb_raw_data!$I264,"")</f>
        <v/>
      </c>
      <c r="H265" s="9" t="str">
        <f>IF(B265&lt;&gt;"",[1]sbb_raw_data!$J264,"")</f>
        <v/>
      </c>
      <c r="I265" s="3" t="str">
        <f>IF(B265&lt;&gt;"",[1]sbb_raw_data!$H264,"")</f>
        <v/>
      </c>
      <c r="J265" s="3" t="str">
        <f>IF(B265&lt;&gt;"",IF([1]sbb_raw_data!$C264="EDE","XETA","Please fill in Segment MIC manually."),"")</f>
        <v/>
      </c>
      <c r="K265" s="12" t="str">
        <f t="shared" si="24"/>
        <v/>
      </c>
      <c r="L265" s="12" t="str">
        <f t="shared" si="25"/>
        <v/>
      </c>
      <c r="N265" s="3">
        <f>IF(B265&lt;&gt;"","",[1]sbb_raw_data!$N264)</f>
        <v>0</v>
      </c>
      <c r="O265" s="3">
        <f>[1]sbb_raw_data!$M264</f>
        <v>0</v>
      </c>
      <c r="P265" s="3">
        <f>[1]sbb_raw_data!$N264</f>
        <v>0</v>
      </c>
      <c r="Q265">
        <f t="shared" si="17"/>
        <v>0</v>
      </c>
    </row>
    <row r="266" spans="1:17" hidden="1" x14ac:dyDescent="0.25">
      <c r="A266" s="5"/>
      <c r="B266" s="20" t="str">
        <f>IF([1]sbb_raw_data!$L265&lt;&gt;"",MID([1]sbb_raw_data!$L265,4,19),"")</f>
        <v/>
      </c>
      <c r="C266" s="12" t="str">
        <f>IF(AND(B266&lt;&gt;"",[1]sbb_raw_data!$O265=""),VLOOKUP(VLOOKUP(P266,N$3:O$1000,2,FALSE),[2]XetraUserIDs!$A$2:$B$12,2,FALSE),"")</f>
        <v/>
      </c>
      <c r="D266" s="12" t="str">
        <f t="shared" si="22"/>
        <v/>
      </c>
      <c r="E266" s="12" t="str">
        <f t="shared" si="23"/>
        <v/>
      </c>
      <c r="F266" s="17" t="str">
        <f>IF(B266&lt;&gt;"",CONCATENATE(MID([1]sbb_raw_data!$A265,7,4),"-",MID([1]sbb_raw_data!$A265,4,2),"-",LEFT([1]sbb_raw_data!$A265,2),"T",RIGHT([1]sbb_raw_data!$A265,15),"Z"),"")</f>
        <v/>
      </c>
      <c r="G266" s="3" t="str">
        <f>IF(B266&lt;&gt;"",[1]sbb_raw_data!$I265,"")</f>
        <v/>
      </c>
      <c r="H266" s="9" t="str">
        <f>IF(B266&lt;&gt;"",[1]sbb_raw_data!$J265,"")</f>
        <v/>
      </c>
      <c r="I266" s="3" t="str">
        <f>IF(B266&lt;&gt;"",[1]sbb_raw_data!$H265,"")</f>
        <v/>
      </c>
      <c r="J266" s="3" t="str">
        <f>IF(B266&lt;&gt;"",IF([1]sbb_raw_data!$C265="EDE","XETA","Please fill in Segment MIC manually."),"")</f>
        <v/>
      </c>
      <c r="K266" s="12" t="str">
        <f t="shared" si="24"/>
        <v/>
      </c>
      <c r="L266" s="12" t="str">
        <f t="shared" si="25"/>
        <v/>
      </c>
      <c r="N266" s="3">
        <f>IF(B266&lt;&gt;"","",[1]sbb_raw_data!$N265)</f>
        <v>0</v>
      </c>
      <c r="O266" s="3">
        <f>[1]sbb_raw_data!$M265</f>
        <v>0</v>
      </c>
      <c r="P266" s="3">
        <f>[1]sbb_raw_data!$N265</f>
        <v>0</v>
      </c>
      <c r="Q266">
        <f t="shared" si="17"/>
        <v>0</v>
      </c>
    </row>
    <row r="267" spans="1:17" hidden="1" x14ac:dyDescent="0.25">
      <c r="A267" s="5"/>
      <c r="B267" s="20" t="str">
        <f>IF([1]sbb_raw_data!$L266&lt;&gt;"",MID([1]sbb_raw_data!$L266,4,19),"")</f>
        <v/>
      </c>
      <c r="C267" s="12" t="str">
        <f>IF(AND(B267&lt;&gt;"",[1]sbb_raw_data!$O266=""),VLOOKUP(VLOOKUP(P267,N$3:O$1000,2,FALSE),[2]XetraUserIDs!$A$2:$B$12,2,FALSE),"")</f>
        <v/>
      </c>
      <c r="D267" s="12" t="str">
        <f t="shared" si="22"/>
        <v/>
      </c>
      <c r="E267" s="12" t="str">
        <f t="shared" si="23"/>
        <v/>
      </c>
      <c r="F267" s="17" t="str">
        <f>IF(B267&lt;&gt;"",CONCATENATE(MID([1]sbb_raw_data!$A266,7,4),"-",MID([1]sbb_raw_data!$A266,4,2),"-",LEFT([1]sbb_raw_data!$A266,2),"T",RIGHT([1]sbb_raw_data!$A266,15),"Z"),"")</f>
        <v/>
      </c>
      <c r="G267" s="3" t="str">
        <f>IF(B267&lt;&gt;"",[1]sbb_raw_data!$I266,"")</f>
        <v/>
      </c>
      <c r="H267" s="9" t="str">
        <f>IF(B267&lt;&gt;"",[1]sbb_raw_data!$J266,"")</f>
        <v/>
      </c>
      <c r="I267" s="3" t="str">
        <f>IF(B267&lt;&gt;"",[1]sbb_raw_data!$H266,"")</f>
        <v/>
      </c>
      <c r="J267" s="3" t="str">
        <f>IF(B267&lt;&gt;"",IF([1]sbb_raw_data!$C266="EDE","XETA","Please fill in Segment MIC manually."),"")</f>
        <v/>
      </c>
      <c r="K267" s="12" t="str">
        <f t="shared" si="24"/>
        <v/>
      </c>
      <c r="L267" s="12" t="str">
        <f t="shared" si="25"/>
        <v/>
      </c>
      <c r="N267" s="3">
        <f>IF(B267&lt;&gt;"","",[1]sbb_raw_data!$N266)</f>
        <v>0</v>
      </c>
      <c r="O267" s="3">
        <f>[1]sbb_raw_data!$M266</f>
        <v>0</v>
      </c>
      <c r="P267" s="3">
        <f>[1]sbb_raw_data!$N266</f>
        <v>0</v>
      </c>
      <c r="Q267">
        <f t="shared" si="17"/>
        <v>0</v>
      </c>
    </row>
    <row r="268" spans="1:17" hidden="1" x14ac:dyDescent="0.25">
      <c r="A268" s="5"/>
      <c r="B268" s="20" t="str">
        <f>IF([1]sbb_raw_data!$L267&lt;&gt;"",MID([1]sbb_raw_data!$L267,4,19),"")</f>
        <v/>
      </c>
      <c r="C268" s="12" t="str">
        <f>IF(AND(B268&lt;&gt;"",[1]sbb_raw_data!$O267=""),VLOOKUP(VLOOKUP(P268,N$3:O$1000,2,FALSE),[2]XetraUserIDs!$A$2:$B$12,2,FALSE),"")</f>
        <v/>
      </c>
      <c r="D268" s="12" t="str">
        <f t="shared" si="22"/>
        <v/>
      </c>
      <c r="E268" s="12" t="str">
        <f t="shared" si="23"/>
        <v/>
      </c>
      <c r="F268" s="17" t="str">
        <f>IF(B268&lt;&gt;"",CONCATENATE(MID([1]sbb_raw_data!$A267,7,4),"-",MID([1]sbb_raw_data!$A267,4,2),"-",LEFT([1]sbb_raw_data!$A267,2),"T",RIGHT([1]sbb_raw_data!$A267,15),"Z"),"")</f>
        <v/>
      </c>
      <c r="G268" s="3" t="str">
        <f>IF(B268&lt;&gt;"",[1]sbb_raw_data!$I267,"")</f>
        <v/>
      </c>
      <c r="H268" s="9" t="str">
        <f>IF(B268&lt;&gt;"",[1]sbb_raw_data!$J267,"")</f>
        <v/>
      </c>
      <c r="I268" s="3" t="str">
        <f>IF(B268&lt;&gt;"",[1]sbb_raw_data!$H267,"")</f>
        <v/>
      </c>
      <c r="J268" s="3" t="str">
        <f>IF(B268&lt;&gt;"",IF([1]sbb_raw_data!$C267="EDE","XETA","Please fill in Segment MIC manually."),"")</f>
        <v/>
      </c>
      <c r="K268" s="12" t="str">
        <f t="shared" si="24"/>
        <v/>
      </c>
      <c r="L268" s="12" t="str">
        <f t="shared" si="25"/>
        <v/>
      </c>
      <c r="N268" s="3">
        <f>IF(B268&lt;&gt;"","",[1]sbb_raw_data!$N267)</f>
        <v>0</v>
      </c>
      <c r="O268" s="3">
        <f>[1]sbb_raw_data!$M267</f>
        <v>0</v>
      </c>
      <c r="P268" s="3">
        <f>[1]sbb_raw_data!$N267</f>
        <v>0</v>
      </c>
      <c r="Q268">
        <f t="shared" si="17"/>
        <v>0</v>
      </c>
    </row>
    <row r="269" spans="1:17" hidden="1" x14ac:dyDescent="0.25">
      <c r="A269" s="5"/>
      <c r="B269" s="20" t="str">
        <f>IF([1]sbb_raw_data!$L268&lt;&gt;"",MID([1]sbb_raw_data!$L268,4,19),"")</f>
        <v/>
      </c>
      <c r="C269" s="12" t="str">
        <f>IF(AND(B269&lt;&gt;"",[1]sbb_raw_data!$O268=""),VLOOKUP(VLOOKUP(P269,N$3:O$1000,2,FALSE),[2]XetraUserIDs!$A$2:$B$12,2,FALSE),"")</f>
        <v/>
      </c>
      <c r="D269" s="12" t="str">
        <f t="shared" si="22"/>
        <v/>
      </c>
      <c r="E269" s="12" t="str">
        <f t="shared" si="23"/>
        <v/>
      </c>
      <c r="F269" s="17" t="str">
        <f>IF(B269&lt;&gt;"",CONCATENATE(MID([1]sbb_raw_data!$A268,7,4),"-",MID([1]sbb_raw_data!$A268,4,2),"-",LEFT([1]sbb_raw_data!$A268,2),"T",RIGHT([1]sbb_raw_data!$A268,15),"Z"),"")</f>
        <v/>
      </c>
      <c r="G269" s="3" t="str">
        <f>IF(B269&lt;&gt;"",[1]sbb_raw_data!$I268,"")</f>
        <v/>
      </c>
      <c r="H269" s="9" t="str">
        <f>IF(B269&lt;&gt;"",[1]sbb_raw_data!$J268,"")</f>
        <v/>
      </c>
      <c r="I269" s="3" t="str">
        <f>IF(B269&lt;&gt;"",[1]sbb_raw_data!$H268,"")</f>
        <v/>
      </c>
      <c r="J269" s="3" t="str">
        <f>IF(B269&lt;&gt;"",IF([1]sbb_raw_data!$C268="EDE","XETA","Please fill in Segment MIC manually."),"")</f>
        <v/>
      </c>
      <c r="K269" s="12" t="str">
        <f t="shared" si="24"/>
        <v/>
      </c>
      <c r="L269" s="12" t="str">
        <f t="shared" si="25"/>
        <v/>
      </c>
      <c r="N269" s="3">
        <f>IF(B269&lt;&gt;"","",[1]sbb_raw_data!$N268)</f>
        <v>0</v>
      </c>
      <c r="O269" s="3">
        <f>[1]sbb_raw_data!$M268</f>
        <v>0</v>
      </c>
      <c r="P269" s="3">
        <f>[1]sbb_raw_data!$N268</f>
        <v>0</v>
      </c>
      <c r="Q269">
        <f t="shared" si="17"/>
        <v>0</v>
      </c>
    </row>
    <row r="270" spans="1:17" hidden="1" x14ac:dyDescent="0.25">
      <c r="A270" s="5"/>
      <c r="B270" s="20" t="str">
        <f>IF([1]sbb_raw_data!$L269&lt;&gt;"",MID([1]sbb_raw_data!$L269,4,19),"")</f>
        <v/>
      </c>
      <c r="C270" s="12" t="str">
        <f>IF(AND(B270&lt;&gt;"",[1]sbb_raw_data!$O269=""),VLOOKUP(VLOOKUP(P270,N$3:O$1000,2,FALSE),[2]XetraUserIDs!$A$2:$B$12,2,FALSE),"")</f>
        <v/>
      </c>
      <c r="D270" s="12" t="str">
        <f t="shared" ref="D270:D274" si="26">IF(C270&lt;&gt;"",C270,"")</f>
        <v/>
      </c>
      <c r="E270" s="12" t="str">
        <f t="shared" ref="E270:E274" si="27">IF(D270&lt;&gt;"",D270,"")</f>
        <v/>
      </c>
      <c r="F270" s="17" t="str">
        <f>IF(B270&lt;&gt;"",CONCATENATE(MID([1]sbb_raw_data!$A269,7,4),"-",MID([1]sbb_raw_data!$A269,4,2),"-",LEFT([1]sbb_raw_data!$A269,2),"T",RIGHT([1]sbb_raw_data!$A269,15),"Z"),"")</f>
        <v/>
      </c>
      <c r="G270" s="3" t="str">
        <f>IF(B270&lt;&gt;"",[1]sbb_raw_data!$I269,"")</f>
        <v/>
      </c>
      <c r="H270" s="9" t="str">
        <f>IF(B270&lt;&gt;"",[1]sbb_raw_data!$J269,"")</f>
        <v/>
      </c>
      <c r="I270" s="3" t="str">
        <f>IF(B270&lt;&gt;"",[1]sbb_raw_data!$H269,"")</f>
        <v/>
      </c>
      <c r="J270" s="3" t="str">
        <f>IF(B270&lt;&gt;"",IF([1]sbb_raw_data!$C269="EDE","XETA","Please fill in Segment MIC manually."),"")</f>
        <v/>
      </c>
      <c r="K270" s="12" t="str">
        <f t="shared" ref="K270:K274" si="28">IF(B270&lt;&gt;"",C270,"")</f>
        <v/>
      </c>
      <c r="L270" s="12" t="str">
        <f t="shared" ref="L270:L274" si="29">IF(B270&lt;&gt;"",C270,"")</f>
        <v/>
      </c>
      <c r="N270" s="3">
        <f>IF(B270&lt;&gt;"","",[1]sbb_raw_data!$N269)</f>
        <v>0</v>
      </c>
      <c r="O270" s="3">
        <f>[1]sbb_raw_data!$M269</f>
        <v>0</v>
      </c>
      <c r="P270" s="3">
        <f>[1]sbb_raw_data!$N269</f>
        <v>0</v>
      </c>
      <c r="Q270">
        <f t="shared" ref="Q270" si="30">IFERROR(G270*H270,0)</f>
        <v>0</v>
      </c>
    </row>
    <row r="271" spans="1:17" hidden="1" x14ac:dyDescent="0.25">
      <c r="A271" s="5"/>
      <c r="B271" s="20" t="str">
        <f>IF([1]sbb_raw_data!$L270&lt;&gt;"",MID([1]sbb_raw_data!$L270,4,19),"")</f>
        <v/>
      </c>
      <c r="C271" s="12" t="str">
        <f>IF(AND(B271&lt;&gt;"",[1]sbb_raw_data!$O270=""),VLOOKUP(VLOOKUP(P271,N$3:O$1000,2,FALSE),[2]XetraUserIDs!$A$2:$B$12,2,FALSE),"")</f>
        <v/>
      </c>
      <c r="D271" s="12" t="str">
        <f t="shared" si="26"/>
        <v/>
      </c>
      <c r="E271" s="12" t="str">
        <f t="shared" si="27"/>
        <v/>
      </c>
      <c r="F271" s="17" t="str">
        <f>IF(B271&lt;&gt;"",CONCATENATE(MID([1]sbb_raw_data!$A270,7,4),"-",MID([1]sbb_raw_data!$A270,4,2),"-",LEFT([1]sbb_raw_data!$A270,2),"T",RIGHT([1]sbb_raw_data!$A270,15),"Z"),"")</f>
        <v/>
      </c>
      <c r="G271" s="3" t="str">
        <f>IF(B271&lt;&gt;"",[1]sbb_raw_data!$I270,"")</f>
        <v/>
      </c>
      <c r="H271" s="9" t="str">
        <f>IF(B271&lt;&gt;"",[1]sbb_raw_data!$J270,"")</f>
        <v/>
      </c>
      <c r="I271" s="3" t="str">
        <f>IF(B271&lt;&gt;"",[1]sbb_raw_data!$H270,"")</f>
        <v/>
      </c>
      <c r="J271" s="3" t="str">
        <f>IF(B271&lt;&gt;"",IF([1]sbb_raw_data!$C270="EDE","XETA","Please fill in Segment MIC manually."),"")</f>
        <v/>
      </c>
      <c r="K271" s="12" t="str">
        <f t="shared" si="28"/>
        <v/>
      </c>
      <c r="L271" s="12" t="str">
        <f t="shared" si="29"/>
        <v/>
      </c>
      <c r="N271" s="3">
        <f>IF(B271&lt;&gt;"","",[1]sbb_raw_data!$N270)</f>
        <v>0</v>
      </c>
      <c r="O271" s="3">
        <f>[1]sbb_raw_data!$M270</f>
        <v>0</v>
      </c>
      <c r="P271" s="3">
        <f>[1]sbb_raw_data!$N270</f>
        <v>0</v>
      </c>
      <c r="Q271">
        <f>IFERROR(G271*H271,0)</f>
        <v>0</v>
      </c>
    </row>
    <row r="272" spans="1:17" hidden="1" x14ac:dyDescent="0.25">
      <c r="A272" s="5"/>
      <c r="B272" s="20" t="str">
        <f>IF([1]sbb_raw_data!$L271&lt;&gt;"",MID([1]sbb_raw_data!$L271,4,19),"")</f>
        <v/>
      </c>
      <c r="C272" s="12" t="str">
        <f>IF(AND(B272&lt;&gt;"",[1]sbb_raw_data!$O271=""),VLOOKUP(VLOOKUP(P272,N$3:O$1000,2,FALSE),[2]XetraUserIDs!$A$2:$B$12,2,FALSE),"")</f>
        <v/>
      </c>
      <c r="D272" s="12" t="str">
        <f t="shared" si="26"/>
        <v/>
      </c>
      <c r="E272" s="12" t="str">
        <f t="shared" si="27"/>
        <v/>
      </c>
      <c r="F272" s="17" t="str">
        <f>IF(B272&lt;&gt;"",CONCATENATE(MID([1]sbb_raw_data!$A271,7,4),"-",MID([1]sbb_raw_data!$A271,4,2),"-",LEFT([1]sbb_raw_data!$A271,2),"T",RIGHT([1]sbb_raw_data!$A271,15),"Z"),"")</f>
        <v/>
      </c>
      <c r="G272" s="3" t="str">
        <f>IF(B272&lt;&gt;"",[1]sbb_raw_data!$I271,"")</f>
        <v/>
      </c>
      <c r="H272" s="9" t="str">
        <f>IF(B272&lt;&gt;"",[1]sbb_raw_data!$J271,"")</f>
        <v/>
      </c>
      <c r="I272" s="3" t="str">
        <f>IF(B272&lt;&gt;"",[1]sbb_raw_data!$H271,"")</f>
        <v/>
      </c>
      <c r="J272" s="3" t="str">
        <f>IF(B272&lt;&gt;"",IF([1]sbb_raw_data!$C271="EDE","XETA","Please fill in Segment MIC manually."),"")</f>
        <v/>
      </c>
      <c r="K272" s="12" t="str">
        <f t="shared" si="28"/>
        <v/>
      </c>
      <c r="L272" s="12" t="str">
        <f t="shared" si="29"/>
        <v/>
      </c>
      <c r="N272" s="3">
        <f>IF(B272&lt;&gt;"","",[1]sbb_raw_data!$N271)</f>
        <v>0</v>
      </c>
      <c r="O272" s="3">
        <f>[1]sbb_raw_data!$M271</f>
        <v>0</v>
      </c>
      <c r="P272" s="3">
        <f>[1]sbb_raw_data!$N271</f>
        <v>0</v>
      </c>
      <c r="Q272">
        <f>IFERROR(G272*H272,0)</f>
        <v>0</v>
      </c>
    </row>
    <row r="273" spans="1:17" hidden="1" x14ac:dyDescent="0.25">
      <c r="A273" s="5"/>
      <c r="B273" s="20" t="str">
        <f>IF([1]sbb_raw_data!$L272&lt;&gt;"",MID([1]sbb_raw_data!$L272,4,19),"")</f>
        <v/>
      </c>
      <c r="C273" s="12" t="str">
        <f>IF(AND(B273&lt;&gt;"",[1]sbb_raw_data!$O272=""),VLOOKUP(VLOOKUP(P273,N$3:O$1000,2,FALSE),[2]XetraUserIDs!$A$2:$B$12,2,FALSE),"")</f>
        <v/>
      </c>
      <c r="D273" s="12" t="str">
        <f t="shared" si="26"/>
        <v/>
      </c>
      <c r="E273" s="12" t="str">
        <f t="shared" si="27"/>
        <v/>
      </c>
      <c r="F273" s="17" t="str">
        <f>IF(B273&lt;&gt;"",CONCATENATE(MID([1]sbb_raw_data!$A272,7,4),"-",MID([1]sbb_raw_data!$A272,4,2),"-",LEFT([1]sbb_raw_data!$A272,2),"T",RIGHT([1]sbb_raw_data!$A272,15),"Z"),"")</f>
        <v/>
      </c>
      <c r="G273" s="3" t="str">
        <f>IF(B273&lt;&gt;"",[1]sbb_raw_data!$I272,"")</f>
        <v/>
      </c>
      <c r="H273" s="9" t="str">
        <f>IF(B273&lt;&gt;"",[1]sbb_raw_data!$J272,"")</f>
        <v/>
      </c>
      <c r="I273" s="3" t="str">
        <f>IF(B273&lt;&gt;"",[1]sbb_raw_data!$H272,"")</f>
        <v/>
      </c>
      <c r="J273" s="3" t="str">
        <f>IF(B273&lt;&gt;"",IF([1]sbb_raw_data!$C272="EDE","XETA","Please fill in Segment MIC manually."),"")</f>
        <v/>
      </c>
      <c r="K273" s="12" t="str">
        <f t="shared" si="28"/>
        <v/>
      </c>
      <c r="L273" s="12" t="str">
        <f t="shared" si="29"/>
        <v/>
      </c>
      <c r="N273" s="3">
        <f>IF(B273&lt;&gt;"","",[1]sbb_raw_data!$N272)</f>
        <v>0</v>
      </c>
      <c r="O273" s="3">
        <f>[1]sbb_raw_data!$M272</f>
        <v>0</v>
      </c>
      <c r="P273" s="3">
        <f>[1]sbb_raw_data!$N272</f>
        <v>0</v>
      </c>
      <c r="Q273">
        <f t="shared" ref="Q273:Q285" si="31">IFERROR(G273*H273,0)</f>
        <v>0</v>
      </c>
    </row>
    <row r="274" spans="1:17" hidden="1" x14ac:dyDescent="0.25">
      <c r="A274" s="5"/>
      <c r="B274" s="20" t="str">
        <f>IF([1]sbb_raw_data!$L273&lt;&gt;"",MID([1]sbb_raw_data!$L273,4,19),"")</f>
        <v/>
      </c>
      <c r="C274" s="12" t="str">
        <f>IF(AND(B274&lt;&gt;"",[1]sbb_raw_data!$O273=""),VLOOKUP(VLOOKUP(P274,N$3:O$1000,2,FALSE),[2]XetraUserIDs!$A$2:$B$12,2,FALSE),"")</f>
        <v/>
      </c>
      <c r="D274" s="12" t="str">
        <f t="shared" si="26"/>
        <v/>
      </c>
      <c r="E274" s="12" t="str">
        <f t="shared" si="27"/>
        <v/>
      </c>
      <c r="F274" s="17" t="str">
        <f>IF(B274&lt;&gt;"",CONCATENATE(MID([1]sbb_raw_data!$A273,7,4),"-",MID([1]sbb_raw_data!$A273,4,2),"-",LEFT([1]sbb_raw_data!$A273,2),"T",RIGHT([1]sbb_raw_data!$A273,15),"Z"),"")</f>
        <v/>
      </c>
      <c r="G274" s="3" t="str">
        <f>IF(B274&lt;&gt;"",[1]sbb_raw_data!$I273,"")</f>
        <v/>
      </c>
      <c r="H274" s="9" t="str">
        <f>IF(B274&lt;&gt;"",[1]sbb_raw_data!$J273,"")</f>
        <v/>
      </c>
      <c r="I274" s="3" t="str">
        <f>IF(B274&lt;&gt;"",[1]sbb_raw_data!$H273,"")</f>
        <v/>
      </c>
      <c r="J274" s="3" t="str">
        <f>IF(B274&lt;&gt;"",IF([1]sbb_raw_data!$C273="EDE","XETA","Please fill in Segment MIC manually."),"")</f>
        <v/>
      </c>
      <c r="K274" s="12" t="str">
        <f t="shared" si="28"/>
        <v/>
      </c>
      <c r="L274" s="12" t="str">
        <f t="shared" si="29"/>
        <v/>
      </c>
      <c r="N274" s="3">
        <f>IF(B274&lt;&gt;"","",[1]sbb_raw_data!$N273)</f>
        <v>0</v>
      </c>
      <c r="O274" s="3">
        <f>[1]sbb_raw_data!$M273</f>
        <v>0</v>
      </c>
      <c r="P274" s="3">
        <f>[1]sbb_raw_data!$N273</f>
        <v>0</v>
      </c>
      <c r="Q274">
        <f t="shared" si="31"/>
        <v>0</v>
      </c>
    </row>
    <row r="275" spans="1:17" hidden="1" x14ac:dyDescent="0.25">
      <c r="A275" s="5"/>
      <c r="B275" s="20" t="str">
        <f>IF([1]sbb_raw_data!$L274&lt;&gt;"",MID([1]sbb_raw_data!$L274,4,19),"")</f>
        <v/>
      </c>
      <c r="C275" s="12" t="str">
        <f>IF(AND(B275&lt;&gt;"",[1]sbb_raw_data!$O274=""),VLOOKUP(VLOOKUP(P275,N$3:O$1000,2,FALSE),[2]XetraUserIDs!$A$2:$B$12,2,FALSE),"")</f>
        <v/>
      </c>
      <c r="D275" s="12" t="str">
        <f t="shared" ref="D275:D297" si="32">IF(C275&lt;&gt;"",C275,"")</f>
        <v/>
      </c>
      <c r="E275" s="12" t="str">
        <f t="shared" ref="E275:E297" si="33">IF(D275&lt;&gt;"",D275,"")</f>
        <v/>
      </c>
      <c r="F275" s="17" t="str">
        <f>IF(B275&lt;&gt;"",CONCATENATE(MID([1]sbb_raw_data!$A274,7,4),"-",MID([1]sbb_raw_data!$A274,4,2),"-",LEFT([1]sbb_raw_data!$A274,2),"T",RIGHT([1]sbb_raw_data!$A274,15),"Z"),"")</f>
        <v/>
      </c>
      <c r="G275" s="3" t="str">
        <f>IF(B275&lt;&gt;"",[1]sbb_raw_data!$I274,"")</f>
        <v/>
      </c>
      <c r="H275" s="9" t="str">
        <f>IF(B275&lt;&gt;"",[1]sbb_raw_data!$J274,"")</f>
        <v/>
      </c>
      <c r="I275" s="3" t="str">
        <f>IF(B275&lt;&gt;"",[1]sbb_raw_data!$H274,"")</f>
        <v/>
      </c>
      <c r="J275" s="3" t="str">
        <f>IF(B275&lt;&gt;"",IF([1]sbb_raw_data!$C274="EDE","XETA","Please fill in Segment MIC manually."),"")</f>
        <v/>
      </c>
      <c r="K275" s="12" t="str">
        <f t="shared" ref="K275:K297" si="34">IF(B275&lt;&gt;"",C275,"")</f>
        <v/>
      </c>
      <c r="L275" s="12" t="str">
        <f t="shared" ref="L275:L297" si="35">IF(B275&lt;&gt;"",C275,"")</f>
        <v/>
      </c>
      <c r="N275" s="3">
        <f>IF(B275&lt;&gt;"","",[1]sbb_raw_data!$N274)</f>
        <v>0</v>
      </c>
      <c r="O275" s="3">
        <f>[1]sbb_raw_data!$M274</f>
        <v>0</v>
      </c>
      <c r="P275" s="3">
        <f>[1]sbb_raw_data!$N274</f>
        <v>0</v>
      </c>
      <c r="Q275">
        <f t="shared" si="31"/>
        <v>0</v>
      </c>
    </row>
    <row r="276" spans="1:17" hidden="1" x14ac:dyDescent="0.25">
      <c r="A276" s="5"/>
      <c r="B276" s="20" t="str">
        <f>IF([1]sbb_raw_data!$L275&lt;&gt;"",MID([1]sbb_raw_data!$L275,4,19),"")</f>
        <v/>
      </c>
      <c r="C276" s="12" t="str">
        <f>IF(AND(B276&lt;&gt;"",[1]sbb_raw_data!$O275=""),VLOOKUP(VLOOKUP(P276,N$3:O$1000,2,FALSE),[2]XetraUserIDs!$A$2:$B$12,2,FALSE),"")</f>
        <v/>
      </c>
      <c r="D276" s="12" t="str">
        <f t="shared" si="32"/>
        <v/>
      </c>
      <c r="E276" s="12" t="str">
        <f t="shared" si="33"/>
        <v/>
      </c>
      <c r="F276" s="17" t="str">
        <f>IF(B276&lt;&gt;"",CONCATENATE(MID([1]sbb_raw_data!$A275,7,4),"-",MID([1]sbb_raw_data!$A275,4,2),"-",LEFT([1]sbb_raw_data!$A275,2),"T",RIGHT([1]sbb_raw_data!$A275,15),"Z"),"")</f>
        <v/>
      </c>
      <c r="G276" s="3" t="str">
        <f>IF(B276&lt;&gt;"",[1]sbb_raw_data!$I275,"")</f>
        <v/>
      </c>
      <c r="H276" s="9" t="str">
        <f>IF(B276&lt;&gt;"",[1]sbb_raw_data!$J275,"")</f>
        <v/>
      </c>
      <c r="I276" s="3" t="str">
        <f>IF(B276&lt;&gt;"",[1]sbb_raw_data!$H275,"")</f>
        <v/>
      </c>
      <c r="J276" s="3" t="str">
        <f>IF(B276&lt;&gt;"",IF([1]sbb_raw_data!$C275="EDE","XETA","Please fill in Segment MIC manually."),"")</f>
        <v/>
      </c>
      <c r="K276" s="12" t="str">
        <f t="shared" si="34"/>
        <v/>
      </c>
      <c r="L276" s="12" t="str">
        <f t="shared" si="35"/>
        <v/>
      </c>
      <c r="N276" s="3">
        <f>IF(B276&lt;&gt;"","",[1]sbb_raw_data!$N275)</f>
        <v>0</v>
      </c>
      <c r="O276" s="3">
        <f>[1]sbb_raw_data!$M275</f>
        <v>0</v>
      </c>
      <c r="P276" s="3">
        <f>[1]sbb_raw_data!$N275</f>
        <v>0</v>
      </c>
      <c r="Q276">
        <f t="shared" si="31"/>
        <v>0</v>
      </c>
    </row>
    <row r="277" spans="1:17" hidden="1" x14ac:dyDescent="0.25">
      <c r="A277" s="5"/>
      <c r="B277" s="20" t="str">
        <f>IF([1]sbb_raw_data!$L276&lt;&gt;"",MID([1]sbb_raw_data!$L276,4,19),"")</f>
        <v/>
      </c>
      <c r="C277" s="12" t="str">
        <f>IF(AND(B277&lt;&gt;"",[1]sbb_raw_data!$O276=""),VLOOKUP(VLOOKUP(P277,N$3:O$1000,2,FALSE),[2]XetraUserIDs!$A$2:$B$12,2,FALSE),"")</f>
        <v/>
      </c>
      <c r="D277" s="12" t="str">
        <f t="shared" si="32"/>
        <v/>
      </c>
      <c r="E277" s="12" t="str">
        <f t="shared" si="33"/>
        <v/>
      </c>
      <c r="F277" s="17" t="str">
        <f>IF(B277&lt;&gt;"",CONCATENATE(MID([1]sbb_raw_data!$A276,7,4),"-",MID([1]sbb_raw_data!$A276,4,2),"-",LEFT([1]sbb_raw_data!$A276,2),"T",RIGHT([1]sbb_raw_data!$A276,15),"Z"),"")</f>
        <v/>
      </c>
      <c r="G277" s="3" t="str">
        <f>IF(B277&lt;&gt;"",[1]sbb_raw_data!$I276,"")</f>
        <v/>
      </c>
      <c r="H277" s="9" t="str">
        <f>IF(B277&lt;&gt;"",[1]sbb_raw_data!$J276,"")</f>
        <v/>
      </c>
      <c r="I277" s="3" t="str">
        <f>IF(B277&lt;&gt;"",[1]sbb_raw_data!$H276,"")</f>
        <v/>
      </c>
      <c r="J277" s="3" t="str">
        <f>IF(B277&lt;&gt;"",IF([1]sbb_raw_data!$C276="EDE","XETA","Please fill in Segment MIC manually."),"")</f>
        <v/>
      </c>
      <c r="K277" s="12" t="str">
        <f t="shared" si="34"/>
        <v/>
      </c>
      <c r="L277" s="12" t="str">
        <f t="shared" si="35"/>
        <v/>
      </c>
      <c r="N277" s="3">
        <f>IF(B277&lt;&gt;"","",[1]sbb_raw_data!$N276)</f>
        <v>0</v>
      </c>
      <c r="O277" s="3">
        <f>[1]sbb_raw_data!$M276</f>
        <v>0</v>
      </c>
      <c r="P277" s="3">
        <f>[1]sbb_raw_data!$N276</f>
        <v>0</v>
      </c>
      <c r="Q277">
        <f t="shared" si="31"/>
        <v>0</v>
      </c>
    </row>
    <row r="278" spans="1:17" hidden="1" x14ac:dyDescent="0.25">
      <c r="A278" s="5"/>
      <c r="B278" s="20" t="str">
        <f>IF([1]sbb_raw_data!$L277&lt;&gt;"",MID([1]sbb_raw_data!$L277,4,19),"")</f>
        <v/>
      </c>
      <c r="C278" s="12" t="str">
        <f>IF(AND(B278&lt;&gt;"",[1]sbb_raw_data!$O277=""),VLOOKUP(VLOOKUP(P278,N$3:O$1000,2,FALSE),[2]XetraUserIDs!$A$2:$B$12,2,FALSE),"")</f>
        <v/>
      </c>
      <c r="D278" s="12" t="str">
        <f t="shared" si="32"/>
        <v/>
      </c>
      <c r="E278" s="12" t="str">
        <f t="shared" si="33"/>
        <v/>
      </c>
      <c r="F278" s="17" t="str">
        <f>IF(B278&lt;&gt;"",CONCATENATE(MID([1]sbb_raw_data!$A277,7,4),"-",MID([1]sbb_raw_data!$A277,4,2),"-",LEFT([1]sbb_raw_data!$A277,2),"T",RIGHT([1]sbb_raw_data!$A277,15),"Z"),"")</f>
        <v/>
      </c>
      <c r="G278" s="3" t="str">
        <f>IF(B278&lt;&gt;"",[1]sbb_raw_data!$I277,"")</f>
        <v/>
      </c>
      <c r="H278" s="9" t="str">
        <f>IF(B278&lt;&gt;"",[1]sbb_raw_data!$J277,"")</f>
        <v/>
      </c>
      <c r="I278" s="3" t="str">
        <f>IF(B278&lt;&gt;"",[1]sbb_raw_data!$H277,"")</f>
        <v/>
      </c>
      <c r="J278" s="3" t="str">
        <f>IF(B278&lt;&gt;"",IF([1]sbb_raw_data!$C277="EDE","XETA","Please fill in Segment MIC manually."),"")</f>
        <v/>
      </c>
      <c r="K278" s="12" t="str">
        <f t="shared" si="34"/>
        <v/>
      </c>
      <c r="L278" s="12" t="str">
        <f t="shared" si="35"/>
        <v/>
      </c>
      <c r="N278" s="3">
        <f>IF(B278&lt;&gt;"","",[1]sbb_raw_data!$N277)</f>
        <v>0</v>
      </c>
      <c r="O278" s="3">
        <f>[1]sbb_raw_data!$M277</f>
        <v>0</v>
      </c>
      <c r="P278" s="3">
        <f>[1]sbb_raw_data!$N277</f>
        <v>0</v>
      </c>
      <c r="Q278">
        <f t="shared" si="31"/>
        <v>0</v>
      </c>
    </row>
    <row r="279" spans="1:17" hidden="1" x14ac:dyDescent="0.25">
      <c r="A279" s="5"/>
      <c r="B279" s="20" t="str">
        <f>IF([1]sbb_raw_data!$L278&lt;&gt;"",MID([1]sbb_raw_data!$L278,4,19),"")</f>
        <v/>
      </c>
      <c r="C279" s="12" t="str">
        <f>IF(AND(B279&lt;&gt;"",[1]sbb_raw_data!$O278=""),VLOOKUP(VLOOKUP(P279,N$3:O$1000,2,FALSE),[2]XetraUserIDs!$A$2:$B$12,2,FALSE),"")</f>
        <v/>
      </c>
      <c r="D279" s="12" t="str">
        <f t="shared" si="32"/>
        <v/>
      </c>
      <c r="E279" s="12" t="str">
        <f t="shared" si="33"/>
        <v/>
      </c>
      <c r="F279" s="17" t="str">
        <f>IF(B279&lt;&gt;"",CONCATENATE(MID([1]sbb_raw_data!$A278,7,4),"-",MID([1]sbb_raw_data!$A278,4,2),"-",LEFT([1]sbb_raw_data!$A278,2),"T",RIGHT([1]sbb_raw_data!$A278,15),"Z"),"")</f>
        <v/>
      </c>
      <c r="G279" s="3" t="str">
        <f>IF(B279&lt;&gt;"",[1]sbb_raw_data!$I278,"")</f>
        <v/>
      </c>
      <c r="H279" s="9" t="str">
        <f>IF(B279&lt;&gt;"",[1]sbb_raw_data!$J278,"")</f>
        <v/>
      </c>
      <c r="I279" s="3" t="str">
        <f>IF(B279&lt;&gt;"",[1]sbb_raw_data!$H278,"")</f>
        <v/>
      </c>
      <c r="J279" s="3" t="str">
        <f>IF(B279&lt;&gt;"",IF([1]sbb_raw_data!$C278="EDE","XETA","Please fill in Segment MIC manually."),"")</f>
        <v/>
      </c>
      <c r="K279" s="12" t="str">
        <f t="shared" si="34"/>
        <v/>
      </c>
      <c r="L279" s="12" t="str">
        <f t="shared" si="35"/>
        <v/>
      </c>
      <c r="N279" s="3">
        <f>IF(B279&lt;&gt;"","",[1]sbb_raw_data!$N278)</f>
        <v>0</v>
      </c>
      <c r="O279" s="3">
        <f>[1]sbb_raw_data!$M278</f>
        <v>0</v>
      </c>
      <c r="P279" s="3">
        <f>[1]sbb_raw_data!$N278</f>
        <v>0</v>
      </c>
      <c r="Q279">
        <f t="shared" si="31"/>
        <v>0</v>
      </c>
    </row>
    <row r="280" spans="1:17" hidden="1" x14ac:dyDescent="0.25">
      <c r="A280" s="5"/>
      <c r="B280" s="20" t="str">
        <f>IF([1]sbb_raw_data!$L279&lt;&gt;"",MID([1]sbb_raw_data!$L279,4,19),"")</f>
        <v/>
      </c>
      <c r="C280" s="12" t="str">
        <f>IF(AND(B280&lt;&gt;"",[1]sbb_raw_data!$O279=""),VLOOKUP(VLOOKUP(P280,N$3:O$1000,2,FALSE),[2]XetraUserIDs!$A$2:$B$12,2,FALSE),"")</f>
        <v/>
      </c>
      <c r="D280" s="12" t="str">
        <f t="shared" si="32"/>
        <v/>
      </c>
      <c r="E280" s="12" t="str">
        <f t="shared" si="33"/>
        <v/>
      </c>
      <c r="F280" s="17" t="str">
        <f>IF(B280&lt;&gt;"",CONCATENATE(MID([1]sbb_raw_data!$A279,7,4),"-",MID([1]sbb_raw_data!$A279,4,2),"-",LEFT([1]sbb_raw_data!$A279,2),"T",RIGHT([1]sbb_raw_data!$A279,15),"Z"),"")</f>
        <v/>
      </c>
      <c r="G280" s="3" t="str">
        <f>IF(B280&lt;&gt;"",[1]sbb_raw_data!$I279,"")</f>
        <v/>
      </c>
      <c r="H280" s="9" t="str">
        <f>IF(B280&lt;&gt;"",[1]sbb_raw_data!$J279,"")</f>
        <v/>
      </c>
      <c r="I280" s="3" t="str">
        <f>IF(B280&lt;&gt;"",[1]sbb_raw_data!$H279,"")</f>
        <v/>
      </c>
      <c r="J280" s="3" t="str">
        <f>IF(B280&lt;&gt;"",IF([1]sbb_raw_data!$C279="EDE","XETA","Please fill in Segment MIC manually."),"")</f>
        <v/>
      </c>
      <c r="K280" s="12" t="str">
        <f t="shared" si="34"/>
        <v/>
      </c>
      <c r="L280" s="12" t="str">
        <f t="shared" si="35"/>
        <v/>
      </c>
      <c r="N280" s="3">
        <f>IF(B280&lt;&gt;"","",[1]sbb_raw_data!$N279)</f>
        <v>0</v>
      </c>
      <c r="O280" s="3">
        <f>[1]sbb_raw_data!$M279</f>
        <v>0</v>
      </c>
      <c r="P280" s="3">
        <f>[1]sbb_raw_data!$N279</f>
        <v>0</v>
      </c>
      <c r="Q280">
        <f t="shared" si="31"/>
        <v>0</v>
      </c>
    </row>
    <row r="281" spans="1:17" hidden="1" x14ac:dyDescent="0.25">
      <c r="A281" s="5"/>
      <c r="B281" s="20" t="str">
        <f>IF([1]sbb_raw_data!$L280&lt;&gt;"",MID([1]sbb_raw_data!$L280,4,19),"")</f>
        <v/>
      </c>
      <c r="C281" s="12" t="str">
        <f>IF(AND(B281&lt;&gt;"",[1]sbb_raw_data!$O280=""),VLOOKUP(VLOOKUP(P281,N$3:O$1000,2,FALSE),[2]XetraUserIDs!$A$2:$B$12,2,FALSE),"")</f>
        <v/>
      </c>
      <c r="D281" s="12" t="str">
        <f t="shared" si="32"/>
        <v/>
      </c>
      <c r="E281" s="12" t="str">
        <f t="shared" si="33"/>
        <v/>
      </c>
      <c r="F281" s="17" t="str">
        <f>IF(B281&lt;&gt;"",CONCATENATE(MID([1]sbb_raw_data!$A280,7,4),"-",MID([1]sbb_raw_data!$A280,4,2),"-",LEFT([1]sbb_raw_data!$A280,2),"T",RIGHT([1]sbb_raw_data!$A280,15),"Z"),"")</f>
        <v/>
      </c>
      <c r="G281" s="3" t="str">
        <f>IF(B281&lt;&gt;"",[1]sbb_raw_data!$I280,"")</f>
        <v/>
      </c>
      <c r="H281" s="9" t="str">
        <f>IF(B281&lt;&gt;"",[1]sbb_raw_data!$J280,"")</f>
        <v/>
      </c>
      <c r="I281" s="3" t="str">
        <f>IF(B281&lt;&gt;"",[1]sbb_raw_data!$H280,"")</f>
        <v/>
      </c>
      <c r="J281" s="3" t="str">
        <f>IF(B281&lt;&gt;"",IF([1]sbb_raw_data!$C280="EDE","XETA","Please fill in Segment MIC manually."),"")</f>
        <v/>
      </c>
      <c r="K281" s="12" t="str">
        <f t="shared" si="34"/>
        <v/>
      </c>
      <c r="L281" s="12" t="str">
        <f t="shared" si="35"/>
        <v/>
      </c>
      <c r="N281" s="3">
        <f>IF(B281&lt;&gt;"","",[1]sbb_raw_data!$N280)</f>
        <v>0</v>
      </c>
      <c r="O281" s="3">
        <f>[1]sbb_raw_data!$M280</f>
        <v>0</v>
      </c>
      <c r="P281" s="3">
        <f>[1]sbb_raw_data!$N280</f>
        <v>0</v>
      </c>
      <c r="Q281">
        <f t="shared" si="31"/>
        <v>0</v>
      </c>
    </row>
    <row r="282" spans="1:17" hidden="1" x14ac:dyDescent="0.25">
      <c r="A282" s="5"/>
      <c r="B282" s="20" t="str">
        <f>IF([1]sbb_raw_data!$L281&lt;&gt;"",MID([1]sbb_raw_data!$L281,4,19),"")</f>
        <v/>
      </c>
      <c r="C282" s="12" t="str">
        <f>IF(AND(B282&lt;&gt;"",[1]sbb_raw_data!$O281=""),VLOOKUP(VLOOKUP(P282,N$3:O$1000,2,FALSE),[2]XetraUserIDs!$A$2:$B$12,2,FALSE),"")</f>
        <v/>
      </c>
      <c r="D282" s="12" t="str">
        <f t="shared" si="32"/>
        <v/>
      </c>
      <c r="E282" s="12" t="str">
        <f t="shared" si="33"/>
        <v/>
      </c>
      <c r="F282" s="17" t="str">
        <f>IF(B282&lt;&gt;"",CONCATENATE(MID([1]sbb_raw_data!$A281,7,4),"-",MID([1]sbb_raw_data!$A281,4,2),"-",LEFT([1]sbb_raw_data!$A281,2),"T",RIGHT([1]sbb_raw_data!$A281,15),"Z"),"")</f>
        <v/>
      </c>
      <c r="G282" s="3" t="str">
        <f>IF(B282&lt;&gt;"",[1]sbb_raw_data!$I281,"")</f>
        <v/>
      </c>
      <c r="H282" s="9" t="str">
        <f>IF(B282&lt;&gt;"",[1]sbb_raw_data!$J281,"")</f>
        <v/>
      </c>
      <c r="I282" s="3" t="str">
        <f>IF(B282&lt;&gt;"",[1]sbb_raw_data!$H281,"")</f>
        <v/>
      </c>
      <c r="J282" s="3" t="str">
        <f>IF(B282&lt;&gt;"",IF([1]sbb_raw_data!$C281="EDE","XETA","Please fill in Segment MIC manually."),"")</f>
        <v/>
      </c>
      <c r="K282" s="12" t="str">
        <f t="shared" si="34"/>
        <v/>
      </c>
      <c r="L282" s="12" t="str">
        <f t="shared" si="35"/>
        <v/>
      </c>
      <c r="N282" s="3">
        <f>IF(B282&lt;&gt;"","",[1]sbb_raw_data!$N281)</f>
        <v>0</v>
      </c>
      <c r="O282" s="3">
        <f>[1]sbb_raw_data!$M281</f>
        <v>0</v>
      </c>
      <c r="P282" s="3">
        <f>[1]sbb_raw_data!$N281</f>
        <v>0</v>
      </c>
      <c r="Q282">
        <f t="shared" si="31"/>
        <v>0</v>
      </c>
    </row>
    <row r="283" spans="1:17" hidden="1" x14ac:dyDescent="0.25">
      <c r="A283" s="5"/>
      <c r="B283" s="20" t="str">
        <f>IF([1]sbb_raw_data!$L282&lt;&gt;"",MID([1]sbb_raw_data!$L282,4,19),"")</f>
        <v/>
      </c>
      <c r="C283" s="12" t="str">
        <f>IF(AND(B283&lt;&gt;"",[1]sbb_raw_data!$O282=""),VLOOKUP(VLOOKUP(P283,N$3:O$1000,2,FALSE),[2]XetraUserIDs!$A$2:$B$12,2,FALSE),"")</f>
        <v/>
      </c>
      <c r="D283" s="12" t="str">
        <f t="shared" si="32"/>
        <v/>
      </c>
      <c r="E283" s="12" t="str">
        <f t="shared" si="33"/>
        <v/>
      </c>
      <c r="F283" s="17" t="str">
        <f>IF(B283&lt;&gt;"",CONCATENATE(MID([1]sbb_raw_data!$A282,7,4),"-",MID([1]sbb_raw_data!$A282,4,2),"-",LEFT([1]sbb_raw_data!$A282,2),"T",RIGHT([1]sbb_raw_data!$A282,15),"Z"),"")</f>
        <v/>
      </c>
      <c r="G283" s="3" t="str">
        <f>IF(B283&lt;&gt;"",[1]sbb_raw_data!$I282,"")</f>
        <v/>
      </c>
      <c r="H283" s="9" t="str">
        <f>IF(B283&lt;&gt;"",[1]sbb_raw_data!$J282,"")</f>
        <v/>
      </c>
      <c r="I283" s="3" t="str">
        <f>IF(B283&lt;&gt;"",[1]sbb_raw_data!$H282,"")</f>
        <v/>
      </c>
      <c r="J283" s="3" t="str">
        <f>IF(B283&lt;&gt;"",IF([1]sbb_raw_data!$C282="EDE","XETA","Please fill in Segment MIC manually."),"")</f>
        <v/>
      </c>
      <c r="K283" s="12" t="str">
        <f t="shared" si="34"/>
        <v/>
      </c>
      <c r="L283" s="12" t="str">
        <f t="shared" si="35"/>
        <v/>
      </c>
      <c r="N283" s="3">
        <f>IF(B283&lt;&gt;"","",[1]sbb_raw_data!$N282)</f>
        <v>0</v>
      </c>
      <c r="O283" s="3">
        <f>[1]sbb_raw_data!$M282</f>
        <v>0</v>
      </c>
      <c r="P283" s="3">
        <f>[1]sbb_raw_data!$N282</f>
        <v>0</v>
      </c>
      <c r="Q283">
        <f t="shared" si="31"/>
        <v>0</v>
      </c>
    </row>
    <row r="284" spans="1:17" hidden="1" x14ac:dyDescent="0.25">
      <c r="A284" s="5"/>
      <c r="B284" s="20" t="str">
        <f>IF([1]sbb_raw_data!$L283&lt;&gt;"",MID([1]sbb_raw_data!$L283,4,19),"")</f>
        <v/>
      </c>
      <c r="C284" s="12" t="str">
        <f>IF(AND(B284&lt;&gt;"",[1]sbb_raw_data!$O283=""),VLOOKUP(VLOOKUP(P284,N$3:O$1000,2,FALSE),[2]XetraUserIDs!$A$2:$B$12,2,FALSE),"")</f>
        <v/>
      </c>
      <c r="D284" s="12" t="str">
        <f t="shared" si="32"/>
        <v/>
      </c>
      <c r="E284" s="12" t="str">
        <f t="shared" si="33"/>
        <v/>
      </c>
      <c r="F284" s="17" t="str">
        <f>IF(B284&lt;&gt;"",CONCATENATE(MID([1]sbb_raw_data!$A283,7,4),"-",MID([1]sbb_raw_data!$A283,4,2),"-",LEFT([1]sbb_raw_data!$A283,2),"T",RIGHT([1]sbb_raw_data!$A283,15),"Z"),"")</f>
        <v/>
      </c>
      <c r="G284" s="3" t="str">
        <f>IF(B284&lt;&gt;"",[1]sbb_raw_data!$I283,"")</f>
        <v/>
      </c>
      <c r="H284" s="9" t="str">
        <f>IF(B284&lt;&gt;"",[1]sbb_raw_data!$J283,"")</f>
        <v/>
      </c>
      <c r="I284" s="3" t="str">
        <f>IF(B284&lt;&gt;"",[1]sbb_raw_data!$H283,"")</f>
        <v/>
      </c>
      <c r="J284" s="3" t="str">
        <f>IF(B284&lt;&gt;"",IF([1]sbb_raw_data!$C283="EDE","XETA","Please fill in Segment MIC manually."),"")</f>
        <v/>
      </c>
      <c r="K284" s="12" t="str">
        <f t="shared" si="34"/>
        <v/>
      </c>
      <c r="L284" s="12" t="str">
        <f t="shared" si="35"/>
        <v/>
      </c>
      <c r="N284" s="3">
        <f>IF(B284&lt;&gt;"","",[1]sbb_raw_data!$N283)</f>
        <v>0</v>
      </c>
      <c r="O284" s="3">
        <f>[1]sbb_raw_data!$M283</f>
        <v>0</v>
      </c>
      <c r="P284" s="3">
        <f>[1]sbb_raw_data!$N283</f>
        <v>0</v>
      </c>
      <c r="Q284">
        <f t="shared" si="31"/>
        <v>0</v>
      </c>
    </row>
    <row r="285" spans="1:17" hidden="1" x14ac:dyDescent="0.25">
      <c r="A285" s="5"/>
      <c r="B285" s="20" t="str">
        <f>IF([1]sbb_raw_data!$L284&lt;&gt;"",MID([1]sbb_raw_data!$L284,4,19),"")</f>
        <v/>
      </c>
      <c r="C285" s="12" t="str">
        <f>IF(AND(B285&lt;&gt;"",[1]sbb_raw_data!$O284=""),VLOOKUP(VLOOKUP(P285,N$3:O$1000,2,FALSE),[2]XetraUserIDs!$A$2:$B$12,2,FALSE),"")</f>
        <v/>
      </c>
      <c r="D285" s="12" t="str">
        <f t="shared" si="32"/>
        <v/>
      </c>
      <c r="E285" s="12" t="str">
        <f t="shared" si="33"/>
        <v/>
      </c>
      <c r="F285" s="17" t="str">
        <f>IF(B285&lt;&gt;"",CONCATENATE(MID([1]sbb_raw_data!$A284,7,4),"-",MID([1]sbb_raw_data!$A284,4,2),"-",LEFT([1]sbb_raw_data!$A284,2),"T",RIGHT([1]sbb_raw_data!$A284,15),"Z"),"")</f>
        <v/>
      </c>
      <c r="G285" s="3" t="str">
        <f>IF(B285&lt;&gt;"",[1]sbb_raw_data!$I284,"")</f>
        <v/>
      </c>
      <c r="H285" s="9" t="str">
        <f>IF(B285&lt;&gt;"",[1]sbb_raw_data!$J284,"")</f>
        <v/>
      </c>
      <c r="I285" s="3" t="str">
        <f>IF(B285&lt;&gt;"",[1]sbb_raw_data!$H284,"")</f>
        <v/>
      </c>
      <c r="J285" s="3" t="str">
        <f>IF(B285&lt;&gt;"",IF([1]sbb_raw_data!$C284="EDE","XETA","Please fill in Segment MIC manually."),"")</f>
        <v/>
      </c>
      <c r="K285" s="12" t="str">
        <f t="shared" si="34"/>
        <v/>
      </c>
      <c r="L285" s="12" t="str">
        <f t="shared" si="35"/>
        <v/>
      </c>
      <c r="N285" s="3">
        <f>IF(B285&lt;&gt;"","",[1]sbb_raw_data!$N284)</f>
        <v>0</v>
      </c>
      <c r="O285" s="3">
        <f>[1]sbb_raw_data!$M284</f>
        <v>0</v>
      </c>
      <c r="P285" s="3">
        <f>[1]sbb_raw_data!$N284</f>
        <v>0</v>
      </c>
      <c r="Q285">
        <f t="shared" si="31"/>
        <v>0</v>
      </c>
    </row>
    <row r="286" spans="1:17" hidden="1" x14ac:dyDescent="0.25">
      <c r="A286" s="5"/>
      <c r="B286" s="20" t="str">
        <f>IF([1]sbb_raw_data!$L285&lt;&gt;"",MID([1]sbb_raw_data!$L285,4,19),"")</f>
        <v/>
      </c>
      <c r="C286" s="12" t="str">
        <f>IF(AND(B286&lt;&gt;"",[1]sbb_raw_data!$O285=""),VLOOKUP(VLOOKUP(P286,N$3:O$1000,2,FALSE),[2]XetraUserIDs!$A$2:$B$12,2,FALSE),"")</f>
        <v/>
      </c>
      <c r="D286" s="12" t="str">
        <f t="shared" si="32"/>
        <v/>
      </c>
      <c r="E286" s="12" t="str">
        <f t="shared" si="33"/>
        <v/>
      </c>
      <c r="F286" s="17" t="str">
        <f>IF(B286&lt;&gt;"",CONCATENATE(MID([1]sbb_raw_data!$A285,7,4),"-",MID([1]sbb_raw_data!$A285,4,2),"-",LEFT([1]sbb_raw_data!$A285,2),"T",RIGHT([1]sbb_raw_data!$A285,15),"Z"),"")</f>
        <v/>
      </c>
      <c r="G286" s="3" t="str">
        <f>IF(B286&lt;&gt;"",[1]sbb_raw_data!$I285,"")</f>
        <v/>
      </c>
      <c r="H286" s="9" t="str">
        <f>IF(B286&lt;&gt;"",[1]sbb_raw_data!$J285,"")</f>
        <v/>
      </c>
      <c r="I286" s="3" t="str">
        <f>IF(B286&lt;&gt;"",[1]sbb_raw_data!$H285,"")</f>
        <v/>
      </c>
      <c r="J286" s="3" t="str">
        <f>IF(B286&lt;&gt;"",IF([1]sbb_raw_data!$C285="EDE","XETA","Please fill in Segment MIC manually."),"")</f>
        <v/>
      </c>
      <c r="K286" s="12" t="str">
        <f t="shared" si="34"/>
        <v/>
      </c>
      <c r="L286" s="12" t="str">
        <f t="shared" si="35"/>
        <v/>
      </c>
      <c r="N286" s="3">
        <f>IF(B286&lt;&gt;"","",[1]sbb_raw_data!$N285)</f>
        <v>0</v>
      </c>
      <c r="O286" s="3">
        <f>[1]sbb_raw_data!$M285</f>
        <v>0</v>
      </c>
      <c r="P286" s="3">
        <f>[1]sbb_raw_data!$N285</f>
        <v>0</v>
      </c>
      <c r="Q286">
        <f>IFERROR(G286*H286,0)</f>
        <v>0</v>
      </c>
    </row>
    <row r="287" spans="1:17" hidden="1" x14ac:dyDescent="0.25">
      <c r="A287" s="5"/>
      <c r="B287" s="20" t="str">
        <f>IF([1]sbb_raw_data!$L286&lt;&gt;"",MID([1]sbb_raw_data!$L286,4,19),"")</f>
        <v/>
      </c>
      <c r="C287" s="12" t="str">
        <f>IF(AND(B287&lt;&gt;"",[1]sbb_raw_data!$O286=""),VLOOKUP(VLOOKUP(P287,N$3:O$1000,2,FALSE),[2]XetraUserIDs!$A$2:$B$12,2,FALSE),"")</f>
        <v/>
      </c>
      <c r="D287" s="12" t="str">
        <f t="shared" si="32"/>
        <v/>
      </c>
      <c r="E287" s="12" t="str">
        <f t="shared" si="33"/>
        <v/>
      </c>
      <c r="F287" s="17" t="str">
        <f>IF(B287&lt;&gt;"",CONCATENATE(MID([1]sbb_raw_data!$A286,7,4),"-",MID([1]sbb_raw_data!$A286,4,2),"-",LEFT([1]sbb_raw_data!$A286,2),"T",RIGHT([1]sbb_raw_data!$A286,15),"Z"),"")</f>
        <v/>
      </c>
      <c r="G287" s="3" t="str">
        <f>IF(B287&lt;&gt;"",[1]sbb_raw_data!$I286,"")</f>
        <v/>
      </c>
      <c r="H287" s="9" t="str">
        <f>IF(B287&lt;&gt;"",[1]sbb_raw_data!$J286,"")</f>
        <v/>
      </c>
      <c r="I287" s="3" t="str">
        <f>IF(B287&lt;&gt;"",[1]sbb_raw_data!$H286,"")</f>
        <v/>
      </c>
      <c r="J287" s="3" t="str">
        <f>IF(B287&lt;&gt;"",IF([1]sbb_raw_data!$C286="EDE","XETA","Please fill in Segment MIC manually."),"")</f>
        <v/>
      </c>
      <c r="K287" s="12" t="str">
        <f t="shared" si="34"/>
        <v/>
      </c>
      <c r="L287" s="12" t="str">
        <f t="shared" si="35"/>
        <v/>
      </c>
      <c r="N287" s="3">
        <f>IF(B287&lt;&gt;"","",[1]sbb_raw_data!$N286)</f>
        <v>0</v>
      </c>
      <c r="O287" s="3">
        <f>[1]sbb_raw_data!$M286</f>
        <v>0</v>
      </c>
      <c r="P287" s="3">
        <f>[1]sbb_raw_data!$N286</f>
        <v>0</v>
      </c>
      <c r="Q287">
        <f>IFERROR(G287*H287,0)</f>
        <v>0</v>
      </c>
    </row>
    <row r="288" spans="1:17" hidden="1" x14ac:dyDescent="0.25">
      <c r="A288" s="5"/>
      <c r="B288" s="20" t="str">
        <f>IF([1]sbb_raw_data!$L287&lt;&gt;"",MID([1]sbb_raw_data!$L287,4,19),"")</f>
        <v/>
      </c>
      <c r="C288" s="12" t="str">
        <f>IF(AND(B288&lt;&gt;"",[1]sbb_raw_data!$O287=""),VLOOKUP(VLOOKUP(P288,N$3:O$1000,2,FALSE),[2]XetraUserIDs!$A$2:$B$12,2,FALSE),"")</f>
        <v/>
      </c>
      <c r="D288" s="12" t="str">
        <f t="shared" si="32"/>
        <v/>
      </c>
      <c r="E288" s="12" t="str">
        <f t="shared" si="33"/>
        <v/>
      </c>
      <c r="F288" s="17" t="str">
        <f>IF(B288&lt;&gt;"",CONCATENATE(MID([1]sbb_raw_data!$A287,7,4),"-",MID([1]sbb_raw_data!$A287,4,2),"-",LEFT([1]sbb_raw_data!$A287,2),"T",RIGHT([1]sbb_raw_data!$A287,15),"Z"),"")</f>
        <v/>
      </c>
      <c r="G288" s="3" t="str">
        <f>IF(B288&lt;&gt;"",[1]sbb_raw_data!$I287,"")</f>
        <v/>
      </c>
      <c r="H288" s="9" t="str">
        <f>IF(B288&lt;&gt;"",[1]sbb_raw_data!$J287,"")</f>
        <v/>
      </c>
      <c r="I288" s="3" t="str">
        <f>IF(B288&lt;&gt;"",[1]sbb_raw_data!$H287,"")</f>
        <v/>
      </c>
      <c r="J288" s="3" t="str">
        <f>IF(B288&lt;&gt;"",IF([1]sbb_raw_data!$C287="EDE","XETA","Please fill in Segment MIC manually."),"")</f>
        <v/>
      </c>
      <c r="K288" s="12" t="str">
        <f t="shared" si="34"/>
        <v/>
      </c>
      <c r="L288" s="12" t="str">
        <f t="shared" si="35"/>
        <v/>
      </c>
      <c r="N288" s="3">
        <f>IF(B288&lt;&gt;"","",[1]sbb_raw_data!$N287)</f>
        <v>0</v>
      </c>
      <c r="O288" s="3">
        <f>[1]sbb_raw_data!$M287</f>
        <v>0</v>
      </c>
      <c r="P288" s="3">
        <f>[1]sbb_raw_data!$N287</f>
        <v>0</v>
      </c>
      <c r="Q288">
        <f t="shared" ref="Q288:Q302" si="36">IFERROR(G288*H288,0)</f>
        <v>0</v>
      </c>
    </row>
    <row r="289" spans="1:17" hidden="1" x14ac:dyDescent="0.25">
      <c r="A289" s="5"/>
      <c r="B289" s="20" t="str">
        <f>IF([1]sbb_raw_data!$L288&lt;&gt;"",MID([1]sbb_raw_data!$L288,4,19),"")</f>
        <v/>
      </c>
      <c r="C289" s="12" t="str">
        <f>IF(AND(B289&lt;&gt;"",[1]sbb_raw_data!$O288=""),VLOOKUP(VLOOKUP(P289,N$3:O$1000,2,FALSE),[2]XetraUserIDs!$A$2:$B$12,2,FALSE),"")</f>
        <v/>
      </c>
      <c r="D289" s="12" t="str">
        <f t="shared" si="32"/>
        <v/>
      </c>
      <c r="E289" s="12" t="str">
        <f t="shared" si="33"/>
        <v/>
      </c>
      <c r="F289" s="17" t="str">
        <f>IF(B289&lt;&gt;"",CONCATENATE(MID([1]sbb_raw_data!$A288,7,4),"-",MID([1]sbb_raw_data!$A288,4,2),"-",LEFT([1]sbb_raw_data!$A288,2),"T",RIGHT([1]sbb_raw_data!$A288,15),"Z"),"")</f>
        <v/>
      </c>
      <c r="G289" s="3" t="str">
        <f>IF(B289&lt;&gt;"",[1]sbb_raw_data!$I288,"")</f>
        <v/>
      </c>
      <c r="H289" s="9" t="str">
        <f>IF(B289&lt;&gt;"",[1]sbb_raw_data!$J288,"")</f>
        <v/>
      </c>
      <c r="I289" s="3" t="str">
        <f>IF(B289&lt;&gt;"",[1]sbb_raw_data!$H288,"")</f>
        <v/>
      </c>
      <c r="J289" s="3" t="str">
        <f>IF(B289&lt;&gt;"",IF([1]sbb_raw_data!$C288="EDE","XETA","Please fill in Segment MIC manually."),"")</f>
        <v/>
      </c>
      <c r="K289" s="12" t="str">
        <f t="shared" si="34"/>
        <v/>
      </c>
      <c r="L289" s="12" t="str">
        <f t="shared" si="35"/>
        <v/>
      </c>
      <c r="N289" s="3">
        <f>IF(B289&lt;&gt;"","",[1]sbb_raw_data!$N288)</f>
        <v>0</v>
      </c>
      <c r="O289" s="3">
        <f>[1]sbb_raw_data!$M288</f>
        <v>0</v>
      </c>
      <c r="P289" s="3">
        <f>[1]sbb_raw_data!$N288</f>
        <v>0</v>
      </c>
      <c r="Q289">
        <f t="shared" si="36"/>
        <v>0</v>
      </c>
    </row>
    <row r="290" spans="1:17" hidden="1" x14ac:dyDescent="0.25">
      <c r="A290" s="5"/>
      <c r="B290" s="20" t="str">
        <f>IF([1]sbb_raw_data!$L289&lt;&gt;"",MID([1]sbb_raw_data!$L289,4,19),"")</f>
        <v/>
      </c>
      <c r="C290" s="12" t="str">
        <f>IF(AND(B290&lt;&gt;"",[1]sbb_raw_data!$O289=""),VLOOKUP(VLOOKUP(P290,N$3:O$1000,2,FALSE),[2]XetraUserIDs!$A$2:$B$12,2,FALSE),"")</f>
        <v/>
      </c>
      <c r="D290" s="12" t="str">
        <f t="shared" si="32"/>
        <v/>
      </c>
      <c r="E290" s="12" t="str">
        <f t="shared" si="33"/>
        <v/>
      </c>
      <c r="F290" s="17" t="str">
        <f>IF(B290&lt;&gt;"",CONCATENATE(MID([1]sbb_raw_data!$A289,7,4),"-",MID([1]sbb_raw_data!$A289,4,2),"-",LEFT([1]sbb_raw_data!$A289,2),"T",RIGHT([1]sbb_raw_data!$A289,15),"Z"),"")</f>
        <v/>
      </c>
      <c r="G290" s="3" t="str">
        <f>IF(B290&lt;&gt;"",[1]sbb_raw_data!$I289,"")</f>
        <v/>
      </c>
      <c r="H290" s="9" t="str">
        <f>IF(B290&lt;&gt;"",[1]sbb_raw_data!$J289,"")</f>
        <v/>
      </c>
      <c r="I290" s="3" t="str">
        <f>IF(B290&lt;&gt;"",[1]sbb_raw_data!$H289,"")</f>
        <v/>
      </c>
      <c r="J290" s="3" t="str">
        <f>IF(B290&lt;&gt;"",IF([1]sbb_raw_data!$C289="EDE","XETA","Please fill in Segment MIC manually."),"")</f>
        <v/>
      </c>
      <c r="K290" s="12" t="str">
        <f t="shared" si="34"/>
        <v/>
      </c>
      <c r="L290" s="12" t="str">
        <f t="shared" si="35"/>
        <v/>
      </c>
      <c r="N290" s="3">
        <f>IF(B290&lt;&gt;"","",[1]sbb_raw_data!$N289)</f>
        <v>0</v>
      </c>
      <c r="O290" s="3">
        <f>[1]sbb_raw_data!$M289</f>
        <v>0</v>
      </c>
      <c r="P290" s="3">
        <f>[1]sbb_raw_data!$N289</f>
        <v>0</v>
      </c>
      <c r="Q290">
        <f t="shared" si="36"/>
        <v>0</v>
      </c>
    </row>
    <row r="291" spans="1:17" hidden="1" x14ac:dyDescent="0.25">
      <c r="A291" s="5"/>
      <c r="B291" s="20" t="str">
        <f>IF([1]sbb_raw_data!$L290&lt;&gt;"",MID([1]sbb_raw_data!$L290,4,19),"")</f>
        <v/>
      </c>
      <c r="C291" s="12" t="str">
        <f>IF(AND(B291&lt;&gt;"",[1]sbb_raw_data!$O290=""),VLOOKUP(VLOOKUP(P291,N$3:O$1000,2,FALSE),[2]XetraUserIDs!$A$2:$B$12,2,FALSE),"")</f>
        <v/>
      </c>
      <c r="D291" s="12" t="str">
        <f t="shared" si="32"/>
        <v/>
      </c>
      <c r="E291" s="12" t="str">
        <f t="shared" si="33"/>
        <v/>
      </c>
      <c r="F291" s="17" t="str">
        <f>IF(B291&lt;&gt;"",CONCATENATE(MID([1]sbb_raw_data!$A290,7,4),"-",MID([1]sbb_raw_data!$A290,4,2),"-",LEFT([1]sbb_raw_data!$A290,2),"T",RIGHT([1]sbb_raw_data!$A290,15),"Z"),"")</f>
        <v/>
      </c>
      <c r="G291" s="3" t="str">
        <f>IF(B291&lt;&gt;"",[1]sbb_raw_data!$I290,"")</f>
        <v/>
      </c>
      <c r="H291" s="9" t="str">
        <f>IF(B291&lt;&gt;"",[1]sbb_raw_data!$J290,"")</f>
        <v/>
      </c>
      <c r="I291" s="3" t="str">
        <f>IF(B291&lt;&gt;"",[1]sbb_raw_data!$H290,"")</f>
        <v/>
      </c>
      <c r="J291" s="3" t="str">
        <f>IF(B291&lt;&gt;"",IF([1]sbb_raw_data!$C290="EDE","XETA","Please fill in Segment MIC manually."),"")</f>
        <v/>
      </c>
      <c r="K291" s="12" t="str">
        <f t="shared" si="34"/>
        <v/>
      </c>
      <c r="L291" s="12" t="str">
        <f t="shared" si="35"/>
        <v/>
      </c>
      <c r="N291" s="3">
        <f>IF(B291&lt;&gt;"","",[1]sbb_raw_data!$N290)</f>
        <v>0</v>
      </c>
      <c r="O291" s="3">
        <f>[1]sbb_raw_data!$M290</f>
        <v>0</v>
      </c>
      <c r="P291" s="3">
        <f>[1]sbb_raw_data!$N290</f>
        <v>0</v>
      </c>
      <c r="Q291">
        <f t="shared" si="36"/>
        <v>0</v>
      </c>
    </row>
    <row r="292" spans="1:17" hidden="1" x14ac:dyDescent="0.25">
      <c r="A292" s="5"/>
      <c r="B292" s="20" t="str">
        <f>IF([1]sbb_raw_data!$L291&lt;&gt;"",MID([1]sbb_raw_data!$L291,4,19),"")</f>
        <v/>
      </c>
      <c r="C292" s="12" t="str">
        <f>IF(AND(B292&lt;&gt;"",[1]sbb_raw_data!$O291=""),VLOOKUP(VLOOKUP(P292,N$3:O$1000,2,FALSE),[2]XetraUserIDs!$A$2:$B$12,2,FALSE),"")</f>
        <v/>
      </c>
      <c r="D292" s="12" t="str">
        <f t="shared" si="32"/>
        <v/>
      </c>
      <c r="E292" s="12" t="str">
        <f t="shared" si="33"/>
        <v/>
      </c>
      <c r="F292" s="17" t="str">
        <f>IF(B292&lt;&gt;"",CONCATENATE(MID([1]sbb_raw_data!$A291,7,4),"-",MID([1]sbb_raw_data!$A291,4,2),"-",LEFT([1]sbb_raw_data!$A291,2),"T",RIGHT([1]sbb_raw_data!$A291,15),"Z"),"")</f>
        <v/>
      </c>
      <c r="G292" s="3" t="str">
        <f>IF(B292&lt;&gt;"",[1]sbb_raw_data!$I291,"")</f>
        <v/>
      </c>
      <c r="H292" s="9" t="str">
        <f>IF(B292&lt;&gt;"",[1]sbb_raw_data!$J291,"")</f>
        <v/>
      </c>
      <c r="I292" s="3" t="str">
        <f>IF(B292&lt;&gt;"",[1]sbb_raw_data!$H291,"")</f>
        <v/>
      </c>
      <c r="J292" s="3" t="str">
        <f>IF(B292&lt;&gt;"",IF([1]sbb_raw_data!$C291="EDE","XETA","Please fill in Segment MIC manually."),"")</f>
        <v/>
      </c>
      <c r="K292" s="12" t="str">
        <f t="shared" si="34"/>
        <v/>
      </c>
      <c r="L292" s="12" t="str">
        <f t="shared" si="35"/>
        <v/>
      </c>
      <c r="N292" s="3">
        <f>IF(B292&lt;&gt;"","",[1]sbb_raw_data!$N291)</f>
        <v>0</v>
      </c>
      <c r="O292" s="3">
        <f>[1]sbb_raw_data!$M291</f>
        <v>0</v>
      </c>
      <c r="P292" s="3">
        <f>[1]sbb_raw_data!$N291</f>
        <v>0</v>
      </c>
      <c r="Q292">
        <f t="shared" si="36"/>
        <v>0</v>
      </c>
    </row>
    <row r="293" spans="1:17" hidden="1" x14ac:dyDescent="0.25">
      <c r="A293" s="5"/>
      <c r="B293" s="20" t="str">
        <f>IF([1]sbb_raw_data!$L292&lt;&gt;"",MID([1]sbb_raw_data!$L292,4,19),"")</f>
        <v/>
      </c>
      <c r="C293" s="12" t="str">
        <f>IF(AND(B293&lt;&gt;"",[1]sbb_raw_data!$O292=""),VLOOKUP(VLOOKUP(P293,N$3:O$1000,2,FALSE),[2]XetraUserIDs!$A$2:$B$12,2,FALSE),"")</f>
        <v/>
      </c>
      <c r="D293" s="12" t="str">
        <f t="shared" si="32"/>
        <v/>
      </c>
      <c r="E293" s="12" t="str">
        <f t="shared" si="33"/>
        <v/>
      </c>
      <c r="F293" s="17" t="str">
        <f>IF(B293&lt;&gt;"",CONCATENATE(MID([1]sbb_raw_data!$A292,7,4),"-",MID([1]sbb_raw_data!$A292,4,2),"-",LEFT([1]sbb_raw_data!$A292,2),"T",RIGHT([1]sbb_raw_data!$A292,15),"Z"),"")</f>
        <v/>
      </c>
      <c r="G293" s="3" t="str">
        <f>IF(B293&lt;&gt;"",[1]sbb_raw_data!$I292,"")</f>
        <v/>
      </c>
      <c r="H293" s="9" t="str">
        <f>IF(B293&lt;&gt;"",[1]sbb_raw_data!$J292,"")</f>
        <v/>
      </c>
      <c r="I293" s="3" t="str">
        <f>IF(B293&lt;&gt;"",[1]sbb_raw_data!$H292,"")</f>
        <v/>
      </c>
      <c r="J293" s="3" t="str">
        <f>IF(B293&lt;&gt;"",IF([1]sbb_raw_data!$C292="EDE","XETA","Please fill in Segment MIC manually."),"")</f>
        <v/>
      </c>
      <c r="K293" s="12" t="str">
        <f t="shared" si="34"/>
        <v/>
      </c>
      <c r="L293" s="12" t="str">
        <f t="shared" si="35"/>
        <v/>
      </c>
      <c r="N293" s="3">
        <f>IF(B293&lt;&gt;"","",[1]sbb_raw_data!$N292)</f>
        <v>0</v>
      </c>
      <c r="O293" s="3">
        <f>[1]sbb_raw_data!$M292</f>
        <v>0</v>
      </c>
      <c r="P293" s="3">
        <f>[1]sbb_raw_data!$N292</f>
        <v>0</v>
      </c>
      <c r="Q293">
        <f t="shared" si="36"/>
        <v>0</v>
      </c>
    </row>
    <row r="294" spans="1:17" hidden="1" x14ac:dyDescent="0.25">
      <c r="A294" s="5"/>
      <c r="B294" s="20" t="str">
        <f>IF([1]sbb_raw_data!$L293&lt;&gt;"",MID([1]sbb_raw_data!$L293,4,19),"")</f>
        <v/>
      </c>
      <c r="C294" s="12" t="str">
        <f>IF(AND(B294&lt;&gt;"",[1]sbb_raw_data!$O293=""),VLOOKUP(VLOOKUP(P294,N$3:O$1000,2,FALSE),[2]XetraUserIDs!$A$2:$B$12,2,FALSE),"")</f>
        <v/>
      </c>
      <c r="D294" s="12" t="str">
        <f t="shared" si="32"/>
        <v/>
      </c>
      <c r="E294" s="12" t="str">
        <f t="shared" si="33"/>
        <v/>
      </c>
      <c r="F294" s="17" t="str">
        <f>IF(B294&lt;&gt;"",CONCATENATE(MID([1]sbb_raw_data!$A293,7,4),"-",MID([1]sbb_raw_data!$A293,4,2),"-",LEFT([1]sbb_raw_data!$A293,2),"T",RIGHT([1]sbb_raw_data!$A293,15),"Z"),"")</f>
        <v/>
      </c>
      <c r="G294" s="3" t="str">
        <f>IF(B294&lt;&gt;"",[1]sbb_raw_data!$I293,"")</f>
        <v/>
      </c>
      <c r="H294" s="9" t="str">
        <f>IF(B294&lt;&gt;"",[1]sbb_raw_data!$J293,"")</f>
        <v/>
      </c>
      <c r="I294" s="3" t="str">
        <f>IF(B294&lt;&gt;"",[1]sbb_raw_data!$H293,"")</f>
        <v/>
      </c>
      <c r="J294" s="3" t="str">
        <f>IF(B294&lt;&gt;"",IF([1]sbb_raw_data!$C293="EDE","XETA","Please fill in Segment MIC manually."),"")</f>
        <v/>
      </c>
      <c r="K294" s="12" t="str">
        <f t="shared" si="34"/>
        <v/>
      </c>
      <c r="L294" s="12" t="str">
        <f t="shared" si="35"/>
        <v/>
      </c>
      <c r="N294" s="3">
        <f>IF(B294&lt;&gt;"","",[1]sbb_raw_data!$N293)</f>
        <v>0</v>
      </c>
      <c r="O294" s="3">
        <f>[1]sbb_raw_data!$M293</f>
        <v>0</v>
      </c>
      <c r="P294" s="3">
        <f>[1]sbb_raw_data!$N293</f>
        <v>0</v>
      </c>
      <c r="Q294">
        <f t="shared" si="36"/>
        <v>0</v>
      </c>
    </row>
    <row r="295" spans="1:17" hidden="1" x14ac:dyDescent="0.25">
      <c r="A295" s="5"/>
      <c r="B295" s="20" t="str">
        <f>IF([1]sbb_raw_data!$L294&lt;&gt;"",MID([1]sbb_raw_data!$L294,4,19),"")</f>
        <v/>
      </c>
      <c r="C295" s="12" t="str">
        <f>IF(AND(B295&lt;&gt;"",[1]sbb_raw_data!$O294=""),VLOOKUP(VLOOKUP(P295,N$3:O$1000,2,FALSE),[2]XetraUserIDs!$A$2:$B$12,2,FALSE),"")</f>
        <v/>
      </c>
      <c r="D295" s="12" t="str">
        <f t="shared" si="32"/>
        <v/>
      </c>
      <c r="E295" s="12" t="str">
        <f t="shared" si="33"/>
        <v/>
      </c>
      <c r="F295" s="17" t="str">
        <f>IF(B295&lt;&gt;"",CONCATENATE(MID([1]sbb_raw_data!$A294,7,4),"-",MID([1]sbb_raw_data!$A294,4,2),"-",LEFT([1]sbb_raw_data!$A294,2),"T",RIGHT([1]sbb_raw_data!$A294,15),"Z"),"")</f>
        <v/>
      </c>
      <c r="G295" s="3" t="str">
        <f>IF(B295&lt;&gt;"",[1]sbb_raw_data!$I294,"")</f>
        <v/>
      </c>
      <c r="H295" s="9" t="str">
        <f>IF(B295&lt;&gt;"",[1]sbb_raw_data!$J294,"")</f>
        <v/>
      </c>
      <c r="I295" s="3" t="str">
        <f>IF(B295&lt;&gt;"",[1]sbb_raw_data!$H294,"")</f>
        <v/>
      </c>
      <c r="J295" s="3" t="str">
        <f>IF(B295&lt;&gt;"",IF([1]sbb_raw_data!$C294="EDE","XETA","Please fill in Segment MIC manually."),"")</f>
        <v/>
      </c>
      <c r="K295" s="12" t="str">
        <f t="shared" si="34"/>
        <v/>
      </c>
      <c r="L295" s="12" t="str">
        <f t="shared" si="35"/>
        <v/>
      </c>
      <c r="N295" s="3">
        <f>IF(B295&lt;&gt;"","",[1]sbb_raw_data!$N294)</f>
        <v>0</v>
      </c>
      <c r="O295" s="3">
        <f>[1]sbb_raw_data!$M294</f>
        <v>0</v>
      </c>
      <c r="P295" s="3">
        <f>[1]sbb_raw_data!$N294</f>
        <v>0</v>
      </c>
      <c r="Q295">
        <f t="shared" si="36"/>
        <v>0</v>
      </c>
    </row>
    <row r="296" spans="1:17" hidden="1" x14ac:dyDescent="0.25">
      <c r="A296" s="5"/>
      <c r="B296" s="20" t="str">
        <f>IF([1]sbb_raw_data!$L295&lt;&gt;"",MID([1]sbb_raw_data!$L295,4,19),"")</f>
        <v/>
      </c>
      <c r="C296" s="12" t="str">
        <f>IF(AND(B296&lt;&gt;"",[1]sbb_raw_data!$O295=""),VLOOKUP(VLOOKUP(P296,N$3:O$1000,2,FALSE),[2]XetraUserIDs!$A$2:$B$12,2,FALSE),"")</f>
        <v/>
      </c>
      <c r="D296" s="12" t="str">
        <f t="shared" si="32"/>
        <v/>
      </c>
      <c r="E296" s="12" t="str">
        <f t="shared" si="33"/>
        <v/>
      </c>
      <c r="F296" s="17" t="str">
        <f>IF(B296&lt;&gt;"",CONCATENATE(MID([1]sbb_raw_data!$A295,7,4),"-",MID([1]sbb_raw_data!$A295,4,2),"-",LEFT([1]sbb_raw_data!$A295,2),"T",RIGHT([1]sbb_raw_data!$A295,15),"Z"),"")</f>
        <v/>
      </c>
      <c r="G296" s="3" t="str">
        <f>IF(B296&lt;&gt;"",[1]sbb_raw_data!$I295,"")</f>
        <v/>
      </c>
      <c r="H296" s="9" t="str">
        <f>IF(B296&lt;&gt;"",[1]sbb_raw_data!$J295,"")</f>
        <v/>
      </c>
      <c r="I296" s="3" t="str">
        <f>IF(B296&lt;&gt;"",[1]sbb_raw_data!$H295,"")</f>
        <v/>
      </c>
      <c r="J296" s="3" t="str">
        <f>IF(B296&lt;&gt;"",IF([1]sbb_raw_data!$C295="EDE","XETA","Please fill in Segment MIC manually."),"")</f>
        <v/>
      </c>
      <c r="K296" s="12" t="str">
        <f t="shared" si="34"/>
        <v/>
      </c>
      <c r="L296" s="12" t="str">
        <f t="shared" si="35"/>
        <v/>
      </c>
      <c r="N296" s="3">
        <f>IF(B296&lt;&gt;"","",[1]sbb_raw_data!$N295)</f>
        <v>0</v>
      </c>
      <c r="O296" s="3">
        <f>[1]sbb_raw_data!$M295</f>
        <v>0</v>
      </c>
      <c r="P296" s="3">
        <f>[1]sbb_raw_data!$N295</f>
        <v>0</v>
      </c>
      <c r="Q296">
        <f t="shared" si="36"/>
        <v>0</v>
      </c>
    </row>
    <row r="297" spans="1:17" hidden="1" x14ac:dyDescent="0.25">
      <c r="A297" s="5"/>
      <c r="B297" s="20" t="str">
        <f>IF([1]sbb_raw_data!$L296&lt;&gt;"",MID([1]sbb_raw_data!$L296,4,19),"")</f>
        <v/>
      </c>
      <c r="C297" s="12" t="str">
        <f>IF(AND(B297&lt;&gt;"",[1]sbb_raw_data!$O296=""),VLOOKUP(VLOOKUP(P297,N$3:O$1000,2,FALSE),[2]XetraUserIDs!$A$2:$B$12,2,FALSE),"")</f>
        <v/>
      </c>
      <c r="D297" s="12" t="str">
        <f t="shared" si="32"/>
        <v/>
      </c>
      <c r="E297" s="12" t="str">
        <f t="shared" si="33"/>
        <v/>
      </c>
      <c r="F297" s="17" t="str">
        <f>IF(B297&lt;&gt;"",CONCATENATE(MID([1]sbb_raw_data!$A296,7,4),"-",MID([1]sbb_raw_data!$A296,4,2),"-",LEFT([1]sbb_raw_data!$A296,2),"T",RIGHT([1]sbb_raw_data!$A296,15),"Z"),"")</f>
        <v/>
      </c>
      <c r="G297" s="3" t="str">
        <f>IF(B297&lt;&gt;"",[1]sbb_raw_data!$I296,"")</f>
        <v/>
      </c>
      <c r="H297" s="9" t="str">
        <f>IF(B297&lt;&gt;"",[1]sbb_raw_data!$J296,"")</f>
        <v/>
      </c>
      <c r="I297" s="3" t="str">
        <f>IF(B297&lt;&gt;"",[1]sbb_raw_data!$H296,"")</f>
        <v/>
      </c>
      <c r="J297" s="3" t="str">
        <f>IF(B297&lt;&gt;"",IF([1]sbb_raw_data!$C296="EDE","XETA","Please fill in Segment MIC manually."),"")</f>
        <v/>
      </c>
      <c r="K297" s="12" t="str">
        <f t="shared" si="34"/>
        <v/>
      </c>
      <c r="L297" s="12" t="str">
        <f t="shared" si="35"/>
        <v/>
      </c>
      <c r="N297" s="3">
        <f>IF(B297&lt;&gt;"","",[1]sbb_raw_data!$N296)</f>
        <v>0</v>
      </c>
      <c r="O297" s="3">
        <f>[1]sbb_raw_data!$M296</f>
        <v>0</v>
      </c>
      <c r="P297" s="3">
        <f>[1]sbb_raw_data!$N296</f>
        <v>0</v>
      </c>
      <c r="Q297">
        <f t="shared" si="36"/>
        <v>0</v>
      </c>
    </row>
    <row r="298" spans="1:17" hidden="1" x14ac:dyDescent="0.25">
      <c r="A298" s="5"/>
      <c r="B298" s="20" t="str">
        <f>IF([1]sbb_raw_data!$L297&lt;&gt;"",MID([1]sbb_raw_data!$L297,4,19),"")</f>
        <v/>
      </c>
      <c r="C298" s="12" t="str">
        <f>IF(AND(B298&lt;&gt;"",[1]sbb_raw_data!$O297=""),VLOOKUP(VLOOKUP(P298,N$3:O$1000,2,FALSE),[2]XetraUserIDs!$A$2:$B$12,2,FALSE),"")</f>
        <v/>
      </c>
      <c r="D298" s="12" t="str">
        <f t="shared" ref="D298:D324" si="37">IF(C298&lt;&gt;"",C298,"")</f>
        <v/>
      </c>
      <c r="E298" s="12" t="str">
        <f t="shared" ref="E298:E324" si="38">IF(D298&lt;&gt;"",D298,"")</f>
        <v/>
      </c>
      <c r="F298" s="17" t="str">
        <f>IF(B298&lt;&gt;"",CONCATENATE(MID([1]sbb_raw_data!$A297,7,4),"-",MID([1]sbb_raw_data!$A297,4,2),"-",LEFT([1]sbb_raw_data!$A297,2),"T",RIGHT([1]sbb_raw_data!$A297,15),"Z"),"")</f>
        <v/>
      </c>
      <c r="G298" s="3" t="str">
        <f>IF(B298&lt;&gt;"",[1]sbb_raw_data!$I297,"")</f>
        <v/>
      </c>
      <c r="H298" s="9" t="str">
        <f>IF(B298&lt;&gt;"",[1]sbb_raw_data!$J297,"")</f>
        <v/>
      </c>
      <c r="I298" s="3" t="str">
        <f>IF(B298&lt;&gt;"",[1]sbb_raw_data!$H297,"")</f>
        <v/>
      </c>
      <c r="J298" s="3" t="str">
        <f>IF(B298&lt;&gt;"",IF([1]sbb_raw_data!$C297="EDE","XETA","Please fill in Segment MIC manually."),"")</f>
        <v/>
      </c>
      <c r="K298" s="12" t="str">
        <f t="shared" ref="K298:K324" si="39">IF(B298&lt;&gt;"",C298,"")</f>
        <v/>
      </c>
      <c r="L298" s="12" t="str">
        <f t="shared" ref="L298:L324" si="40">IF(B298&lt;&gt;"",C298,"")</f>
        <v/>
      </c>
      <c r="N298" s="3">
        <f>IF(B298&lt;&gt;"","",[1]sbb_raw_data!$N297)</f>
        <v>0</v>
      </c>
      <c r="O298" s="3">
        <f>[1]sbb_raw_data!$M297</f>
        <v>0</v>
      </c>
      <c r="P298" s="3">
        <f>[1]sbb_raw_data!$N297</f>
        <v>0</v>
      </c>
      <c r="Q298">
        <f t="shared" si="36"/>
        <v>0</v>
      </c>
    </row>
    <row r="299" spans="1:17" hidden="1" x14ac:dyDescent="0.25">
      <c r="A299" s="5"/>
      <c r="B299" s="20" t="str">
        <f>IF([1]sbb_raw_data!$L298&lt;&gt;"",MID([1]sbb_raw_data!$L298,4,19),"")</f>
        <v/>
      </c>
      <c r="C299" s="12" t="str">
        <f>IF(AND(B299&lt;&gt;"",[1]sbb_raw_data!$O298=""),VLOOKUP(VLOOKUP(P299,N$3:O$1000,2,FALSE),[2]XetraUserIDs!$A$2:$B$12,2,FALSE),"")</f>
        <v/>
      </c>
      <c r="D299" s="12" t="str">
        <f t="shared" si="37"/>
        <v/>
      </c>
      <c r="E299" s="12" t="str">
        <f t="shared" si="38"/>
        <v/>
      </c>
      <c r="F299" s="17" t="str">
        <f>IF(B299&lt;&gt;"",CONCATENATE(MID([1]sbb_raw_data!$A298,7,4),"-",MID([1]sbb_raw_data!$A298,4,2),"-",LEFT([1]sbb_raw_data!$A298,2),"T",RIGHT([1]sbb_raw_data!$A298,15),"Z"),"")</f>
        <v/>
      </c>
      <c r="G299" s="3" t="str">
        <f>IF(B299&lt;&gt;"",[1]sbb_raw_data!$I298,"")</f>
        <v/>
      </c>
      <c r="H299" s="9" t="str">
        <f>IF(B299&lt;&gt;"",[1]sbb_raw_data!$J298,"")</f>
        <v/>
      </c>
      <c r="I299" s="3" t="str">
        <f>IF(B299&lt;&gt;"",[1]sbb_raw_data!$H298,"")</f>
        <v/>
      </c>
      <c r="J299" s="3" t="str">
        <f>IF(B299&lt;&gt;"",IF([1]sbb_raw_data!$C298="EDE","XETA","Please fill in Segment MIC manually."),"")</f>
        <v/>
      </c>
      <c r="K299" s="12" t="str">
        <f t="shared" si="39"/>
        <v/>
      </c>
      <c r="L299" s="12" t="str">
        <f t="shared" si="40"/>
        <v/>
      </c>
      <c r="N299" s="3">
        <f>IF(B299&lt;&gt;"","",[1]sbb_raw_data!$N298)</f>
        <v>0</v>
      </c>
      <c r="O299" s="3">
        <f>[1]sbb_raw_data!$M298</f>
        <v>0</v>
      </c>
      <c r="P299" s="3">
        <f>[1]sbb_raw_data!$N298</f>
        <v>0</v>
      </c>
      <c r="Q299">
        <f t="shared" si="36"/>
        <v>0</v>
      </c>
    </row>
    <row r="300" spans="1:17" hidden="1" x14ac:dyDescent="0.25">
      <c r="A300" s="5"/>
      <c r="B300" s="20" t="str">
        <f>IF([1]sbb_raw_data!$L299&lt;&gt;"",MID([1]sbb_raw_data!$L299,4,19),"")</f>
        <v/>
      </c>
      <c r="C300" s="12" t="str">
        <f>IF(AND(B300&lt;&gt;"",[1]sbb_raw_data!$O299=""),VLOOKUP(VLOOKUP(P300,N$3:O$1000,2,FALSE),[2]XetraUserIDs!$A$2:$B$12,2,FALSE),"")</f>
        <v/>
      </c>
      <c r="D300" s="12" t="str">
        <f t="shared" si="37"/>
        <v/>
      </c>
      <c r="E300" s="12" t="str">
        <f t="shared" si="38"/>
        <v/>
      </c>
      <c r="F300" s="17" t="str">
        <f>IF(B300&lt;&gt;"",CONCATENATE(MID([1]sbb_raw_data!$A299,7,4),"-",MID([1]sbb_raw_data!$A299,4,2),"-",LEFT([1]sbb_raw_data!$A299,2),"T",RIGHT([1]sbb_raw_data!$A299,15),"Z"),"")</f>
        <v/>
      </c>
      <c r="G300" s="3" t="str">
        <f>IF(B300&lt;&gt;"",[1]sbb_raw_data!$I299,"")</f>
        <v/>
      </c>
      <c r="H300" s="9" t="str">
        <f>IF(B300&lt;&gt;"",[1]sbb_raw_data!$J299,"")</f>
        <v/>
      </c>
      <c r="I300" s="3" t="str">
        <f>IF(B300&lt;&gt;"",[1]sbb_raw_data!$H299,"")</f>
        <v/>
      </c>
      <c r="J300" s="3" t="str">
        <f>IF(B300&lt;&gt;"",IF([1]sbb_raw_data!$C299="EDE","XETA","Please fill in Segment MIC manually."),"")</f>
        <v/>
      </c>
      <c r="K300" s="12" t="str">
        <f t="shared" si="39"/>
        <v/>
      </c>
      <c r="L300" s="12" t="str">
        <f t="shared" si="40"/>
        <v/>
      </c>
      <c r="N300" s="3">
        <f>IF(B300&lt;&gt;"","",[1]sbb_raw_data!$N299)</f>
        <v>0</v>
      </c>
      <c r="O300" s="3">
        <f>[1]sbb_raw_data!$M299</f>
        <v>0</v>
      </c>
      <c r="P300" s="3">
        <f>[1]sbb_raw_data!$N299</f>
        <v>0</v>
      </c>
      <c r="Q300">
        <f t="shared" si="36"/>
        <v>0</v>
      </c>
    </row>
    <row r="301" spans="1:17" hidden="1" x14ac:dyDescent="0.25">
      <c r="A301" s="5"/>
      <c r="B301" s="20" t="str">
        <f>IF([1]sbb_raw_data!$L300&lt;&gt;"",MID([1]sbb_raw_data!$L300,4,19),"")</f>
        <v/>
      </c>
      <c r="C301" s="12" t="str">
        <f>IF(AND(B301&lt;&gt;"",[1]sbb_raw_data!$O300=""),VLOOKUP(VLOOKUP(P301,N$3:O$1000,2,FALSE),[2]XetraUserIDs!$A$2:$B$12,2,FALSE),"")</f>
        <v/>
      </c>
      <c r="D301" s="12" t="str">
        <f t="shared" si="37"/>
        <v/>
      </c>
      <c r="E301" s="12" t="str">
        <f t="shared" si="38"/>
        <v/>
      </c>
      <c r="F301" s="17" t="str">
        <f>IF(B301&lt;&gt;"",CONCATENATE(MID([1]sbb_raw_data!$A300,7,4),"-",MID([1]sbb_raw_data!$A300,4,2),"-",LEFT([1]sbb_raw_data!$A300,2),"T",RIGHT([1]sbb_raw_data!$A300,15),"Z"),"")</f>
        <v/>
      </c>
      <c r="G301" s="3" t="str">
        <f>IF(B301&lt;&gt;"",[1]sbb_raw_data!$I300,"")</f>
        <v/>
      </c>
      <c r="H301" s="9" t="str">
        <f>IF(B301&lt;&gt;"",[1]sbb_raw_data!$J300,"")</f>
        <v/>
      </c>
      <c r="I301" s="3" t="str">
        <f>IF(B301&lt;&gt;"",[1]sbb_raw_data!$H300,"")</f>
        <v/>
      </c>
      <c r="J301" s="3" t="str">
        <f>IF(B301&lt;&gt;"",IF([1]sbb_raw_data!$C300="EDE","XETA","Please fill in Segment MIC manually."),"")</f>
        <v/>
      </c>
      <c r="K301" s="12" t="str">
        <f t="shared" si="39"/>
        <v/>
      </c>
      <c r="L301" s="12" t="str">
        <f t="shared" si="40"/>
        <v/>
      </c>
      <c r="N301" s="3">
        <f>IF(B301&lt;&gt;"","",[1]sbb_raw_data!$N300)</f>
        <v>0</v>
      </c>
      <c r="O301" s="3">
        <f>[1]sbb_raw_data!$M300</f>
        <v>0</v>
      </c>
      <c r="P301" s="3">
        <f>[1]sbb_raw_data!$N300</f>
        <v>0</v>
      </c>
      <c r="Q301">
        <f t="shared" si="36"/>
        <v>0</v>
      </c>
    </row>
    <row r="302" spans="1:17" hidden="1" x14ac:dyDescent="0.25">
      <c r="A302" s="5"/>
      <c r="B302" s="20" t="str">
        <f>IF([1]sbb_raw_data!$L301&lt;&gt;"",MID([1]sbb_raw_data!$L301,4,19),"")</f>
        <v/>
      </c>
      <c r="C302" s="12" t="str">
        <f>IF(AND(B302&lt;&gt;"",[1]sbb_raw_data!$O301=""),VLOOKUP(VLOOKUP(P302,N$3:O$1000,2,FALSE),[2]XetraUserIDs!$A$2:$B$12,2,FALSE),"")</f>
        <v/>
      </c>
      <c r="D302" s="12" t="str">
        <f t="shared" si="37"/>
        <v/>
      </c>
      <c r="E302" s="12" t="str">
        <f t="shared" si="38"/>
        <v/>
      </c>
      <c r="F302" s="17" t="str">
        <f>IF(B302&lt;&gt;"",CONCATENATE(MID([1]sbb_raw_data!$A301,7,4),"-",MID([1]sbb_raw_data!$A301,4,2),"-",LEFT([1]sbb_raw_data!$A301,2),"T",RIGHT([1]sbb_raw_data!$A301,15),"Z"),"")</f>
        <v/>
      </c>
      <c r="G302" s="3" t="str">
        <f>IF(B302&lt;&gt;"",[1]sbb_raw_data!$I301,"")</f>
        <v/>
      </c>
      <c r="H302" s="9" t="str">
        <f>IF(B302&lt;&gt;"",[1]sbb_raw_data!$J301,"")</f>
        <v/>
      </c>
      <c r="I302" s="3" t="str">
        <f>IF(B302&lt;&gt;"",[1]sbb_raw_data!$H301,"")</f>
        <v/>
      </c>
      <c r="J302" s="3" t="str">
        <f>IF(B302&lt;&gt;"",IF([1]sbb_raw_data!$C301="EDE","XETA","Please fill in Segment MIC manually."),"")</f>
        <v/>
      </c>
      <c r="K302" s="12" t="str">
        <f t="shared" si="39"/>
        <v/>
      </c>
      <c r="L302" s="12" t="str">
        <f t="shared" si="40"/>
        <v/>
      </c>
      <c r="N302" s="3">
        <f>IF(B302&lt;&gt;"","",[1]sbb_raw_data!$N301)</f>
        <v>0</v>
      </c>
      <c r="O302" s="3">
        <f>[1]sbb_raw_data!$M301</f>
        <v>0</v>
      </c>
      <c r="P302" s="3">
        <f>[1]sbb_raw_data!$N301</f>
        <v>0</v>
      </c>
      <c r="Q302">
        <f t="shared" si="36"/>
        <v>0</v>
      </c>
    </row>
    <row r="303" spans="1:17" hidden="1" x14ac:dyDescent="0.25">
      <c r="A303" s="5"/>
      <c r="B303" s="20" t="str">
        <f>IF([1]sbb_raw_data!$L302&lt;&gt;"",MID([1]sbb_raw_data!$L302,4,19),"")</f>
        <v/>
      </c>
      <c r="C303" s="12" t="str">
        <f>IF(AND(B303&lt;&gt;"",[1]sbb_raw_data!$O302=""),VLOOKUP(VLOOKUP(P303,N$3:O$1000,2,FALSE),[2]XetraUserIDs!$A$2:$B$12,2,FALSE),"")</f>
        <v/>
      </c>
      <c r="D303" s="12" t="str">
        <f t="shared" si="37"/>
        <v/>
      </c>
      <c r="E303" s="12" t="str">
        <f t="shared" si="38"/>
        <v/>
      </c>
      <c r="F303" s="17" t="str">
        <f>IF(B303&lt;&gt;"",CONCATENATE(MID([1]sbb_raw_data!$A302,7,4),"-",MID([1]sbb_raw_data!$A302,4,2),"-",LEFT([1]sbb_raw_data!$A302,2),"T",RIGHT([1]sbb_raw_data!$A302,15),"Z"),"")</f>
        <v/>
      </c>
      <c r="G303" s="3" t="str">
        <f>IF(B303&lt;&gt;"",[1]sbb_raw_data!$I302,"")</f>
        <v/>
      </c>
      <c r="H303" s="9" t="str">
        <f>IF(B303&lt;&gt;"",[1]sbb_raw_data!$J302,"")</f>
        <v/>
      </c>
      <c r="I303" s="3" t="str">
        <f>IF(B303&lt;&gt;"",[1]sbb_raw_data!$H302,"")</f>
        <v/>
      </c>
      <c r="J303" s="3" t="str">
        <f>IF(B303&lt;&gt;"",IF([1]sbb_raw_data!$C302="EDE","XETA","Please fill in Segment MIC manually."),"")</f>
        <v/>
      </c>
      <c r="K303" s="12" t="str">
        <f t="shared" si="39"/>
        <v/>
      </c>
      <c r="L303" s="12" t="str">
        <f t="shared" si="40"/>
        <v/>
      </c>
      <c r="N303" s="3">
        <f>IF(B303&lt;&gt;"","",[1]sbb_raw_data!$N302)</f>
        <v>0</v>
      </c>
      <c r="O303" s="3">
        <f>[1]sbb_raw_data!$M302</f>
        <v>0</v>
      </c>
      <c r="P303" s="3">
        <f>[1]sbb_raw_data!$N302</f>
        <v>0</v>
      </c>
      <c r="Q303">
        <f t="shared" ref="Q303" si="41">IFERROR(G303*H303,0)</f>
        <v>0</v>
      </c>
    </row>
    <row r="304" spans="1:17" hidden="1" x14ac:dyDescent="0.25">
      <c r="A304" s="5"/>
      <c r="B304" s="20" t="str">
        <f>IF([1]sbb_raw_data!$L303&lt;&gt;"",MID([1]sbb_raw_data!$L303,4,19),"")</f>
        <v/>
      </c>
      <c r="C304" s="12" t="str">
        <f>IF(AND(B304&lt;&gt;"",[1]sbb_raw_data!$O303=""),VLOOKUP(VLOOKUP(P304,N$3:O$1000,2,FALSE),[2]XetraUserIDs!$A$2:$B$12,2,FALSE),"")</f>
        <v/>
      </c>
      <c r="D304" s="12" t="str">
        <f t="shared" si="37"/>
        <v/>
      </c>
      <c r="E304" s="12" t="str">
        <f t="shared" si="38"/>
        <v/>
      </c>
      <c r="F304" s="17" t="str">
        <f>IF(B304&lt;&gt;"",CONCATENATE(MID([1]sbb_raw_data!$A303,7,4),"-",MID([1]sbb_raw_data!$A303,4,2),"-",LEFT([1]sbb_raw_data!$A303,2),"T",RIGHT([1]sbb_raw_data!$A303,15),"Z"),"")</f>
        <v/>
      </c>
      <c r="G304" s="3" t="str">
        <f>IF(B304&lt;&gt;"",[1]sbb_raw_data!$I303,"")</f>
        <v/>
      </c>
      <c r="H304" s="9" t="str">
        <f>IF(B304&lt;&gt;"",[1]sbb_raw_data!$J303,"")</f>
        <v/>
      </c>
      <c r="I304" s="3" t="str">
        <f>IF(B304&lt;&gt;"",[1]sbb_raw_data!$H303,"")</f>
        <v/>
      </c>
      <c r="J304" s="3" t="str">
        <f>IF(B304&lt;&gt;"",IF([1]sbb_raw_data!$C303="EDE","XETA","Please fill in Segment MIC manually."),"")</f>
        <v/>
      </c>
      <c r="K304" s="12" t="str">
        <f t="shared" si="39"/>
        <v/>
      </c>
      <c r="L304" s="12" t="str">
        <f t="shared" si="40"/>
        <v/>
      </c>
      <c r="N304" s="3"/>
      <c r="O304" s="3"/>
      <c r="P304" s="3"/>
    </row>
    <row r="305" spans="1:17" hidden="1" x14ac:dyDescent="0.25">
      <c r="A305" s="5"/>
      <c r="B305" s="20" t="str">
        <f>IF([1]sbb_raw_data!$L304&lt;&gt;"",MID([1]sbb_raw_data!$L304,4,19),"")</f>
        <v/>
      </c>
      <c r="C305" s="12" t="str">
        <f>IF(AND(B305&lt;&gt;"",[1]sbb_raw_data!$O304=""),VLOOKUP(VLOOKUP(P305,N$3:O$1000,2,FALSE),[2]XetraUserIDs!$A$2:$B$12,2,FALSE),"")</f>
        <v/>
      </c>
      <c r="D305" s="12" t="str">
        <f t="shared" si="37"/>
        <v/>
      </c>
      <c r="E305" s="12" t="str">
        <f t="shared" si="38"/>
        <v/>
      </c>
      <c r="F305" s="17" t="str">
        <f>IF(B305&lt;&gt;"",CONCATENATE(MID([1]sbb_raw_data!$A304,7,4),"-",MID([1]sbb_raw_data!$A304,4,2),"-",LEFT([1]sbb_raw_data!$A304,2),"T",RIGHT([1]sbb_raw_data!$A304,15),"Z"),"")</f>
        <v/>
      </c>
      <c r="G305" s="3" t="str">
        <f>IF(B305&lt;&gt;"",[1]sbb_raw_data!$I304,"")</f>
        <v/>
      </c>
      <c r="H305" s="9" t="str">
        <f>IF(B305&lt;&gt;"",[1]sbb_raw_data!$J304,"")</f>
        <v/>
      </c>
      <c r="I305" s="3" t="str">
        <f>IF(B305&lt;&gt;"",[1]sbb_raw_data!$H304,"")</f>
        <v/>
      </c>
      <c r="J305" s="3" t="str">
        <f>IF(B305&lt;&gt;"",IF([1]sbb_raw_data!$C304="EDE","XETA","Please fill in Segment MIC manually."),"")</f>
        <v/>
      </c>
      <c r="K305" s="12" t="str">
        <f t="shared" si="39"/>
        <v/>
      </c>
      <c r="L305" s="12" t="str">
        <f t="shared" si="40"/>
        <v/>
      </c>
      <c r="N305" s="3">
        <f>IF(B305&lt;&gt;"","",[1]sbb_raw_data!$N304)</f>
        <v>0</v>
      </c>
      <c r="O305" s="3">
        <f>[1]sbb_raw_data!$M304</f>
        <v>0</v>
      </c>
      <c r="P305" s="3">
        <f>[1]sbb_raw_data!$N304</f>
        <v>0</v>
      </c>
      <c r="Q305">
        <f t="shared" ref="Q305:Q313" si="42">IFERROR(G305*H305,0)</f>
        <v>0</v>
      </c>
    </row>
    <row r="306" spans="1:17" hidden="1" x14ac:dyDescent="0.25">
      <c r="A306" s="5"/>
      <c r="B306" s="20" t="str">
        <f>IF([1]sbb_raw_data!$L305&lt;&gt;"",MID([1]sbb_raw_data!$L305,4,19),"")</f>
        <v/>
      </c>
      <c r="C306" s="12" t="str">
        <f>IF(AND(B306&lt;&gt;"",[1]sbb_raw_data!$O305=""),VLOOKUP(VLOOKUP(P306,N$3:O$1000,2,FALSE),[2]XetraUserIDs!$A$2:$B$12,2,FALSE),"")</f>
        <v/>
      </c>
      <c r="D306" s="12" t="str">
        <f t="shared" si="37"/>
        <v/>
      </c>
      <c r="E306" s="12" t="str">
        <f t="shared" si="38"/>
        <v/>
      </c>
      <c r="F306" s="17" t="str">
        <f>IF(B306&lt;&gt;"",CONCATENATE(MID([1]sbb_raw_data!$A305,7,4),"-",MID([1]sbb_raw_data!$A305,4,2),"-",LEFT([1]sbb_raw_data!$A305,2),"T",RIGHT([1]sbb_raw_data!$A305,15),"Z"),"")</f>
        <v/>
      </c>
      <c r="G306" s="3" t="str">
        <f>IF(B306&lt;&gt;"",[1]sbb_raw_data!$I305,"")</f>
        <v/>
      </c>
      <c r="H306" s="9" t="str">
        <f>IF(B306&lt;&gt;"",[1]sbb_raw_data!$J305,"")</f>
        <v/>
      </c>
      <c r="I306" s="3" t="str">
        <f>IF(B306&lt;&gt;"",[1]sbb_raw_data!$H305,"")</f>
        <v/>
      </c>
      <c r="J306" s="3" t="str">
        <f>IF(B306&lt;&gt;"",IF([1]sbb_raw_data!$C305="EDE","XETA","Please fill in Segment MIC manually."),"")</f>
        <v/>
      </c>
      <c r="K306" s="12" t="str">
        <f t="shared" si="39"/>
        <v/>
      </c>
      <c r="L306" s="12" t="str">
        <f t="shared" si="40"/>
        <v/>
      </c>
      <c r="N306" s="3">
        <f>IF(B306&lt;&gt;"","",[1]sbb_raw_data!$N305)</f>
        <v>0</v>
      </c>
      <c r="O306" s="3">
        <f>[1]sbb_raw_data!$M305</f>
        <v>0</v>
      </c>
      <c r="P306" s="3">
        <f>[1]sbb_raw_data!$N305</f>
        <v>0</v>
      </c>
      <c r="Q306">
        <f t="shared" si="42"/>
        <v>0</v>
      </c>
    </row>
    <row r="307" spans="1:17" hidden="1" x14ac:dyDescent="0.25">
      <c r="A307" s="5"/>
      <c r="B307" s="20" t="str">
        <f>IF([1]sbb_raw_data!$L306&lt;&gt;"",MID([1]sbb_raw_data!$L306,4,19),"")</f>
        <v/>
      </c>
      <c r="C307" s="12" t="str">
        <f>IF(AND(B307&lt;&gt;"",[1]sbb_raw_data!$O306=""),VLOOKUP(VLOOKUP(P307,N$3:O$1000,2,FALSE),[2]XetraUserIDs!$A$2:$B$12,2,FALSE),"")</f>
        <v/>
      </c>
      <c r="D307" s="12" t="str">
        <f t="shared" si="37"/>
        <v/>
      </c>
      <c r="E307" s="12" t="str">
        <f t="shared" si="38"/>
        <v/>
      </c>
      <c r="F307" s="17" t="str">
        <f>IF(B307&lt;&gt;"",CONCATENATE(MID([1]sbb_raw_data!$A306,7,4),"-",MID([1]sbb_raw_data!$A306,4,2),"-",LEFT([1]sbb_raw_data!$A306,2),"T",RIGHT([1]sbb_raw_data!$A306,15),"Z"),"")</f>
        <v/>
      </c>
      <c r="G307" s="3" t="str">
        <f>IF(B307&lt;&gt;"",[1]sbb_raw_data!$I306,"")</f>
        <v/>
      </c>
      <c r="H307" s="9" t="str">
        <f>IF(B307&lt;&gt;"",[1]sbb_raw_data!$J306,"")</f>
        <v/>
      </c>
      <c r="I307" s="3" t="str">
        <f>IF(B307&lt;&gt;"",[1]sbb_raw_data!$H306,"")</f>
        <v/>
      </c>
      <c r="J307" s="3" t="str">
        <f>IF(B307&lt;&gt;"",IF([1]sbb_raw_data!$C306="EDE","XETA","Please fill in Segment MIC manually."),"")</f>
        <v/>
      </c>
      <c r="K307" s="12" t="str">
        <f t="shared" si="39"/>
        <v/>
      </c>
      <c r="L307" s="12" t="str">
        <f t="shared" si="40"/>
        <v/>
      </c>
      <c r="N307" s="3">
        <f>IF(B307&lt;&gt;"","",[1]sbb_raw_data!$N306)</f>
        <v>0</v>
      </c>
      <c r="O307" s="3">
        <f>[1]sbb_raw_data!$M306</f>
        <v>0</v>
      </c>
      <c r="P307" s="3">
        <f>[1]sbb_raw_data!$N306</f>
        <v>0</v>
      </c>
      <c r="Q307">
        <f t="shared" si="42"/>
        <v>0</v>
      </c>
    </row>
    <row r="308" spans="1:17" hidden="1" x14ac:dyDescent="0.25">
      <c r="A308" s="5"/>
      <c r="B308" s="20" t="str">
        <f>IF([1]sbb_raw_data!$L307&lt;&gt;"",MID([1]sbb_raw_data!$L307,4,19),"")</f>
        <v/>
      </c>
      <c r="C308" s="12" t="str">
        <f>IF(AND(B308&lt;&gt;"",[1]sbb_raw_data!$O307=""),VLOOKUP(VLOOKUP(P308,N$3:O$1000,2,FALSE),[2]XetraUserIDs!$A$2:$B$12,2,FALSE),"")</f>
        <v/>
      </c>
      <c r="D308" s="12" t="str">
        <f t="shared" si="37"/>
        <v/>
      </c>
      <c r="E308" s="12" t="str">
        <f t="shared" si="38"/>
        <v/>
      </c>
      <c r="F308" s="17" t="str">
        <f>IF(B308&lt;&gt;"",CONCATENATE(MID([1]sbb_raw_data!$A307,7,4),"-",MID([1]sbb_raw_data!$A307,4,2),"-",LEFT([1]sbb_raw_data!$A307,2),"T",RIGHT([1]sbb_raw_data!$A307,15),"Z"),"")</f>
        <v/>
      </c>
      <c r="G308" s="3" t="str">
        <f>IF(B308&lt;&gt;"",[1]sbb_raw_data!$I307,"")</f>
        <v/>
      </c>
      <c r="H308" s="9" t="str">
        <f>IF(B308&lt;&gt;"",[1]sbb_raw_data!$J307,"")</f>
        <v/>
      </c>
      <c r="I308" s="3" t="str">
        <f>IF(B308&lt;&gt;"",[1]sbb_raw_data!$H307,"")</f>
        <v/>
      </c>
      <c r="J308" s="3" t="str">
        <f>IF(B308&lt;&gt;"",IF([1]sbb_raw_data!$C307="EDE","XETA","Please fill in Segment MIC manually."),"")</f>
        <v/>
      </c>
      <c r="K308" s="12" t="str">
        <f t="shared" si="39"/>
        <v/>
      </c>
      <c r="L308" s="12" t="str">
        <f t="shared" si="40"/>
        <v/>
      </c>
      <c r="N308" s="3">
        <f>IF(B308&lt;&gt;"","",[1]sbb_raw_data!$N307)</f>
        <v>0</v>
      </c>
      <c r="O308" s="3">
        <f>[1]sbb_raw_data!$M307</f>
        <v>0</v>
      </c>
      <c r="P308" s="3">
        <f>[1]sbb_raw_data!$N307</f>
        <v>0</v>
      </c>
      <c r="Q308">
        <f t="shared" si="42"/>
        <v>0</v>
      </c>
    </row>
    <row r="309" spans="1:17" hidden="1" x14ac:dyDescent="0.25">
      <c r="A309" s="5"/>
      <c r="B309" s="20" t="str">
        <f>IF([1]sbb_raw_data!$L308&lt;&gt;"",MID([1]sbb_raw_data!$L308,4,19),"")</f>
        <v/>
      </c>
      <c r="C309" s="12" t="str">
        <f>IF(AND(B309&lt;&gt;"",[1]sbb_raw_data!$O308=""),VLOOKUP(VLOOKUP(P309,N$3:O$1000,2,FALSE),[2]XetraUserIDs!$A$2:$B$12,2,FALSE),"")</f>
        <v/>
      </c>
      <c r="D309" s="12" t="str">
        <f t="shared" si="37"/>
        <v/>
      </c>
      <c r="E309" s="12" t="str">
        <f t="shared" si="38"/>
        <v/>
      </c>
      <c r="F309" s="17" t="str">
        <f>IF(B309&lt;&gt;"",CONCATENATE(MID([1]sbb_raw_data!$A308,7,4),"-",MID([1]sbb_raw_data!$A308,4,2),"-",LEFT([1]sbb_raw_data!$A308,2),"T",RIGHT([1]sbb_raw_data!$A308,15),"Z"),"")</f>
        <v/>
      </c>
      <c r="G309" s="3" t="str">
        <f>IF(B309&lt;&gt;"",[1]sbb_raw_data!$I308,"")</f>
        <v/>
      </c>
      <c r="H309" s="9" t="str">
        <f>IF(B309&lt;&gt;"",[1]sbb_raw_data!$J308,"")</f>
        <v/>
      </c>
      <c r="I309" s="3" t="str">
        <f>IF(B309&lt;&gt;"",[1]sbb_raw_data!$H308,"")</f>
        <v/>
      </c>
      <c r="J309" s="3" t="str">
        <f>IF(B309&lt;&gt;"",IF([1]sbb_raw_data!$C308="EDE","XETA","Please fill in Segment MIC manually."),"")</f>
        <v/>
      </c>
      <c r="K309" s="12" t="str">
        <f t="shared" si="39"/>
        <v/>
      </c>
      <c r="L309" s="12" t="str">
        <f t="shared" si="40"/>
        <v/>
      </c>
      <c r="N309" s="3">
        <f>IF(B309&lt;&gt;"","",[1]sbb_raw_data!$N308)</f>
        <v>0</v>
      </c>
      <c r="O309" s="3">
        <f>[1]sbb_raw_data!$M308</f>
        <v>0</v>
      </c>
      <c r="P309" s="3">
        <f>[1]sbb_raw_data!$N308</f>
        <v>0</v>
      </c>
      <c r="Q309">
        <f t="shared" si="42"/>
        <v>0</v>
      </c>
    </row>
    <row r="310" spans="1:17" hidden="1" x14ac:dyDescent="0.25">
      <c r="A310" s="5"/>
      <c r="B310" s="20" t="str">
        <f>IF([1]sbb_raw_data!$L309&lt;&gt;"",MID([1]sbb_raw_data!$L309,4,19),"")</f>
        <v/>
      </c>
      <c r="C310" s="12" t="str">
        <f>IF(AND(B310&lt;&gt;"",[1]sbb_raw_data!$O309=""),VLOOKUP(VLOOKUP(P310,N$3:O$1000,2,FALSE),[2]XetraUserIDs!$A$2:$B$12,2,FALSE),"")</f>
        <v/>
      </c>
      <c r="D310" s="12" t="str">
        <f t="shared" si="37"/>
        <v/>
      </c>
      <c r="E310" s="12" t="str">
        <f t="shared" si="38"/>
        <v/>
      </c>
      <c r="F310" s="17" t="str">
        <f>IF(B310&lt;&gt;"",CONCATENATE(MID([1]sbb_raw_data!$A309,7,4),"-",MID([1]sbb_raw_data!$A309,4,2),"-",LEFT([1]sbb_raw_data!$A309,2),"T",RIGHT([1]sbb_raw_data!$A309,15),"Z"),"")</f>
        <v/>
      </c>
      <c r="G310" s="3" t="str">
        <f>IF(B310&lt;&gt;"",[1]sbb_raw_data!$I309,"")</f>
        <v/>
      </c>
      <c r="H310" s="9" t="str">
        <f>IF(B310&lt;&gt;"",[1]sbb_raw_data!$J309,"")</f>
        <v/>
      </c>
      <c r="I310" s="3" t="str">
        <f>IF(B310&lt;&gt;"",[1]sbb_raw_data!$H309,"")</f>
        <v/>
      </c>
      <c r="J310" s="3" t="str">
        <f>IF(B310&lt;&gt;"",IF([1]sbb_raw_data!$C309="EDE","XETA","Please fill in Segment MIC manually."),"")</f>
        <v/>
      </c>
      <c r="K310" s="12" t="str">
        <f t="shared" si="39"/>
        <v/>
      </c>
      <c r="L310" s="12" t="str">
        <f t="shared" si="40"/>
        <v/>
      </c>
      <c r="N310" s="3">
        <f>IF(B310&lt;&gt;"","",[1]sbb_raw_data!$N309)</f>
        <v>0</v>
      </c>
      <c r="O310" s="3">
        <f>[1]sbb_raw_data!$M309</f>
        <v>0</v>
      </c>
      <c r="P310" s="3">
        <f>[1]sbb_raw_data!$N309</f>
        <v>0</v>
      </c>
      <c r="Q310">
        <f t="shared" si="42"/>
        <v>0</v>
      </c>
    </row>
    <row r="311" spans="1:17" hidden="1" x14ac:dyDescent="0.25">
      <c r="A311" s="5"/>
      <c r="B311" s="20" t="str">
        <f>IF([1]sbb_raw_data!$L310&lt;&gt;"",MID([1]sbb_raw_data!$L310,4,19),"")</f>
        <v/>
      </c>
      <c r="C311" s="12" t="str">
        <f>IF(AND(B311&lt;&gt;"",[1]sbb_raw_data!$O310=""),VLOOKUP(VLOOKUP(P311,N$3:O$1000,2,FALSE),[2]XetraUserIDs!$A$2:$B$12,2,FALSE),"")</f>
        <v/>
      </c>
      <c r="D311" s="12" t="str">
        <f t="shared" si="37"/>
        <v/>
      </c>
      <c r="E311" s="12" t="str">
        <f t="shared" si="38"/>
        <v/>
      </c>
      <c r="F311" s="17" t="str">
        <f>IF(B311&lt;&gt;"",CONCATENATE(MID([1]sbb_raw_data!$A310,7,4),"-",MID([1]sbb_raw_data!$A310,4,2),"-",LEFT([1]sbb_raw_data!$A310,2),"T",RIGHT([1]sbb_raw_data!$A310,15),"Z"),"")</f>
        <v/>
      </c>
      <c r="G311" s="3" t="str">
        <f>IF(B311&lt;&gt;"",[1]sbb_raw_data!$I310,"")</f>
        <v/>
      </c>
      <c r="H311" s="9" t="str">
        <f>IF(B311&lt;&gt;"",[1]sbb_raw_data!$J310,"")</f>
        <v/>
      </c>
      <c r="I311" s="3" t="str">
        <f>IF(B311&lt;&gt;"",[1]sbb_raw_data!$H310,"")</f>
        <v/>
      </c>
      <c r="J311" s="3" t="str">
        <f>IF(B311&lt;&gt;"",IF([1]sbb_raw_data!$C310="EDE","XETA","Please fill in Segment MIC manually."),"")</f>
        <v/>
      </c>
      <c r="K311" s="12" t="str">
        <f t="shared" si="39"/>
        <v/>
      </c>
      <c r="L311" s="12" t="str">
        <f t="shared" si="40"/>
        <v/>
      </c>
      <c r="N311" s="3">
        <f>IF(B311&lt;&gt;"","",[1]sbb_raw_data!$N310)</f>
        <v>0</v>
      </c>
      <c r="O311" s="3">
        <f>[1]sbb_raw_data!$M310</f>
        <v>0</v>
      </c>
      <c r="P311" s="3">
        <f>[1]sbb_raw_data!$N310</f>
        <v>0</v>
      </c>
      <c r="Q311">
        <f t="shared" si="42"/>
        <v>0</v>
      </c>
    </row>
    <row r="312" spans="1:17" hidden="1" x14ac:dyDescent="0.25">
      <c r="A312" s="5"/>
      <c r="B312" s="20" t="str">
        <f>IF([1]sbb_raw_data!$L311&lt;&gt;"",MID([1]sbb_raw_data!$L311,4,19),"")</f>
        <v/>
      </c>
      <c r="C312" s="12" t="str">
        <f>IF(AND(B312&lt;&gt;"",[1]sbb_raw_data!$O311=""),VLOOKUP(VLOOKUP(P312,N$3:O$1000,2,FALSE),[2]XetraUserIDs!$A$2:$B$12,2,FALSE),"")</f>
        <v/>
      </c>
      <c r="D312" s="12" t="str">
        <f t="shared" si="37"/>
        <v/>
      </c>
      <c r="E312" s="12" t="str">
        <f t="shared" si="38"/>
        <v/>
      </c>
      <c r="F312" s="17" t="str">
        <f>IF(B312&lt;&gt;"",CONCATENATE(MID([1]sbb_raw_data!$A311,7,4),"-",MID([1]sbb_raw_data!$A311,4,2),"-",LEFT([1]sbb_raw_data!$A311,2),"T",RIGHT([1]sbb_raw_data!$A311,15),"Z"),"")</f>
        <v/>
      </c>
      <c r="G312" s="3" t="str">
        <f>IF(B312&lt;&gt;"",[1]sbb_raw_data!$I311,"")</f>
        <v/>
      </c>
      <c r="H312" s="9" t="str">
        <f>IF(B312&lt;&gt;"",[1]sbb_raw_data!$J311,"")</f>
        <v/>
      </c>
      <c r="I312" s="3" t="str">
        <f>IF(B312&lt;&gt;"",[1]sbb_raw_data!$H311,"")</f>
        <v/>
      </c>
      <c r="J312" s="3" t="str">
        <f>IF(B312&lt;&gt;"",IF([1]sbb_raw_data!$C311="EDE","XETA","Please fill in Segment MIC manually."),"")</f>
        <v/>
      </c>
      <c r="K312" s="12" t="str">
        <f t="shared" si="39"/>
        <v/>
      </c>
      <c r="L312" s="12" t="str">
        <f t="shared" si="40"/>
        <v/>
      </c>
      <c r="N312" s="3">
        <f>IF(B312&lt;&gt;"","",[1]sbb_raw_data!$N311)</f>
        <v>0</v>
      </c>
      <c r="O312" s="3">
        <f>[1]sbb_raw_data!$M311</f>
        <v>0</v>
      </c>
      <c r="P312" s="3">
        <f>[1]sbb_raw_data!$N311</f>
        <v>0</v>
      </c>
      <c r="Q312">
        <f t="shared" si="42"/>
        <v>0</v>
      </c>
    </row>
    <row r="313" spans="1:17" hidden="1" x14ac:dyDescent="0.25">
      <c r="A313" s="5"/>
      <c r="B313" s="20" t="str">
        <f>IF([1]sbb_raw_data!$L312&lt;&gt;"",MID([1]sbb_raw_data!$L312,4,19),"")</f>
        <v/>
      </c>
      <c r="C313" s="12" t="str">
        <f>IF(AND(B313&lt;&gt;"",[1]sbb_raw_data!$O312=""),VLOOKUP(VLOOKUP(P313,N$3:O$1000,2,FALSE),[2]XetraUserIDs!$A$2:$B$12,2,FALSE),"")</f>
        <v/>
      </c>
      <c r="D313" s="12" t="str">
        <f t="shared" si="37"/>
        <v/>
      </c>
      <c r="E313" s="12" t="str">
        <f t="shared" si="38"/>
        <v/>
      </c>
      <c r="F313" s="17" t="str">
        <f>IF(B313&lt;&gt;"",CONCATENATE(MID([1]sbb_raw_data!$A312,7,4),"-",MID([1]sbb_raw_data!$A312,4,2),"-",LEFT([1]sbb_raw_data!$A312,2),"T",RIGHT([1]sbb_raw_data!$A312,15),"Z"),"")</f>
        <v/>
      </c>
      <c r="G313" s="3" t="str">
        <f>IF(B313&lt;&gt;"",[1]sbb_raw_data!$I312,"")</f>
        <v/>
      </c>
      <c r="H313" s="9" t="str">
        <f>IF(B313&lt;&gt;"",[1]sbb_raw_data!$J312,"")</f>
        <v/>
      </c>
      <c r="I313" s="3" t="str">
        <f>IF(B313&lt;&gt;"",[1]sbb_raw_data!$H312,"")</f>
        <v/>
      </c>
      <c r="J313" s="3" t="str">
        <f>IF(B313&lt;&gt;"",IF([1]sbb_raw_data!$C312="EDE","XETA","Please fill in Segment MIC manually."),"")</f>
        <v/>
      </c>
      <c r="K313" s="12" t="str">
        <f t="shared" si="39"/>
        <v/>
      </c>
      <c r="L313" s="12" t="str">
        <f t="shared" si="40"/>
        <v/>
      </c>
      <c r="N313" s="3">
        <f>IF(B313&lt;&gt;"","",[1]sbb_raw_data!$N312)</f>
        <v>0</v>
      </c>
      <c r="O313" s="3">
        <f>[1]sbb_raw_data!$M312</f>
        <v>0</v>
      </c>
      <c r="P313" s="3">
        <f>[1]sbb_raw_data!$N312</f>
        <v>0</v>
      </c>
      <c r="Q313">
        <f t="shared" si="42"/>
        <v>0</v>
      </c>
    </row>
    <row r="314" spans="1:17" hidden="1" x14ac:dyDescent="0.25">
      <c r="A314" s="5"/>
      <c r="B314" s="20" t="str">
        <f>IF([1]sbb_raw_data!$L313&lt;&gt;"",MID([1]sbb_raw_data!$L313,4,19),"")</f>
        <v/>
      </c>
      <c r="C314" s="12" t="str">
        <f>IF(AND(B314&lt;&gt;"",[1]sbb_raw_data!$O313=""),VLOOKUP(VLOOKUP(P314,N$3:O$1000,2,FALSE),[2]XetraUserIDs!$A$2:$B$12,2,FALSE),"")</f>
        <v/>
      </c>
      <c r="D314" s="12" t="str">
        <f t="shared" si="37"/>
        <v/>
      </c>
      <c r="E314" s="12" t="str">
        <f t="shared" si="38"/>
        <v/>
      </c>
      <c r="F314" s="17" t="str">
        <f>IF(B314&lt;&gt;"",CONCATENATE(MID([1]sbb_raw_data!$A313,7,4),"-",MID([1]sbb_raw_data!$A313,4,2),"-",LEFT([1]sbb_raw_data!$A313,2),"T",RIGHT([1]sbb_raw_data!$A313,15),"Z"),"")</f>
        <v/>
      </c>
      <c r="G314" s="3" t="str">
        <f>IF(B314&lt;&gt;"",[1]sbb_raw_data!$I313,"")</f>
        <v/>
      </c>
      <c r="H314" s="9" t="str">
        <f>IF(B314&lt;&gt;"",[1]sbb_raw_data!$J313,"")</f>
        <v/>
      </c>
      <c r="I314" s="3" t="str">
        <f>IF(B314&lt;&gt;"",[1]sbb_raw_data!$H313,"")</f>
        <v/>
      </c>
      <c r="J314" s="3" t="str">
        <f>IF(B314&lt;&gt;"",IF([1]sbb_raw_data!$C313="EDE","XETA","Please fill in Segment MIC manually."),"")</f>
        <v/>
      </c>
      <c r="K314" s="12" t="str">
        <f t="shared" si="39"/>
        <v/>
      </c>
      <c r="L314" s="12" t="str">
        <f t="shared" si="40"/>
        <v/>
      </c>
    </row>
    <row r="315" spans="1:17" hidden="1" x14ac:dyDescent="0.25">
      <c r="A315" s="5"/>
      <c r="B315" s="20" t="str">
        <f>IF([1]sbb_raw_data!$L314&lt;&gt;"",MID([1]sbb_raw_data!$L314,4,19),"")</f>
        <v/>
      </c>
      <c r="C315" s="12" t="str">
        <f>IF(AND(B315&lt;&gt;"",[1]sbb_raw_data!$O314=""),VLOOKUP(VLOOKUP(P315,N$3:O$1000,2,FALSE),[2]XetraUserIDs!$A$2:$B$12,2,FALSE),"")</f>
        <v/>
      </c>
      <c r="D315" s="12" t="str">
        <f t="shared" si="37"/>
        <v/>
      </c>
      <c r="E315" s="12" t="str">
        <f t="shared" si="38"/>
        <v/>
      </c>
      <c r="F315" s="17" t="str">
        <f>IF(B315&lt;&gt;"",CONCATENATE(MID([1]sbb_raw_data!$A314,7,4),"-",MID([1]sbb_raw_data!$A314,4,2),"-",LEFT([1]sbb_raw_data!$A314,2),"T",RIGHT([1]sbb_raw_data!$A314,15),"Z"),"")</f>
        <v/>
      </c>
      <c r="G315" s="3" t="str">
        <f>IF(B315&lt;&gt;"",[1]sbb_raw_data!$I314,"")</f>
        <v/>
      </c>
      <c r="H315" s="9" t="str">
        <f>IF(B315&lt;&gt;"",[1]sbb_raw_data!$J314,"")</f>
        <v/>
      </c>
      <c r="I315" s="3" t="str">
        <f>IF(B315&lt;&gt;"",[1]sbb_raw_data!$H314,"")</f>
        <v/>
      </c>
      <c r="J315" s="3" t="str">
        <f>IF(B315&lt;&gt;"",IF([1]sbb_raw_data!$C314="EDE","XETA","Please fill in Segment MIC manually."),"")</f>
        <v/>
      </c>
      <c r="K315" s="12" t="str">
        <f t="shared" si="39"/>
        <v/>
      </c>
      <c r="L315" s="12" t="str">
        <f t="shared" si="40"/>
        <v/>
      </c>
    </row>
    <row r="316" spans="1:17" hidden="1" x14ac:dyDescent="0.25">
      <c r="A316" s="5"/>
      <c r="B316" s="20" t="str">
        <f>IF([1]sbb_raw_data!$L315&lt;&gt;"",MID([1]sbb_raw_data!$L315,4,19),"")</f>
        <v/>
      </c>
      <c r="C316" s="12" t="str">
        <f>IF(AND(B316&lt;&gt;"",[1]sbb_raw_data!$O315=""),VLOOKUP(VLOOKUP(P316,N$3:O$1000,2,FALSE),[2]XetraUserIDs!$A$2:$B$12,2,FALSE),"")</f>
        <v/>
      </c>
      <c r="D316" s="12" t="str">
        <f t="shared" si="37"/>
        <v/>
      </c>
      <c r="E316" s="12" t="str">
        <f t="shared" si="38"/>
        <v/>
      </c>
      <c r="F316" s="17" t="str">
        <f>IF(B316&lt;&gt;"",CONCATENATE(MID([1]sbb_raw_data!$A315,7,4),"-",MID([1]sbb_raw_data!$A315,4,2),"-",LEFT([1]sbb_raw_data!$A315,2),"T",RIGHT([1]sbb_raw_data!$A315,15),"Z"),"")</f>
        <v/>
      </c>
      <c r="G316" s="3" t="str">
        <f>IF(B316&lt;&gt;"",[1]sbb_raw_data!$I315,"")</f>
        <v/>
      </c>
      <c r="H316" s="9" t="str">
        <f>IF(B316&lt;&gt;"",[1]sbb_raw_data!$J315,"")</f>
        <v/>
      </c>
      <c r="I316" s="3" t="str">
        <f>IF(B316&lt;&gt;"",[1]sbb_raw_data!$H315,"")</f>
        <v/>
      </c>
      <c r="J316" s="3" t="str">
        <f>IF(B316&lt;&gt;"",IF([1]sbb_raw_data!$C315="EDE","XETA","Please fill in Segment MIC manually."),"")</f>
        <v/>
      </c>
      <c r="K316" s="12" t="str">
        <f t="shared" si="39"/>
        <v/>
      </c>
      <c r="L316" s="12" t="str">
        <f t="shared" si="40"/>
        <v/>
      </c>
    </row>
    <row r="317" spans="1:17" hidden="1" x14ac:dyDescent="0.25">
      <c r="A317" s="5"/>
      <c r="B317" s="20" t="str">
        <f>IF([1]sbb_raw_data!$L316&lt;&gt;"",MID([1]sbb_raw_data!$L316,4,19),"")</f>
        <v/>
      </c>
      <c r="C317" s="12" t="str">
        <f>IF(AND(B317&lt;&gt;"",[1]sbb_raw_data!$O316=""),VLOOKUP(VLOOKUP(P317,N$3:O$1000,2,FALSE),[2]XetraUserIDs!$A$2:$B$12,2,FALSE),"")</f>
        <v/>
      </c>
      <c r="D317" s="12" t="str">
        <f t="shared" si="37"/>
        <v/>
      </c>
      <c r="E317" s="12" t="str">
        <f t="shared" si="38"/>
        <v/>
      </c>
      <c r="F317" s="17" t="str">
        <f>IF(B317&lt;&gt;"",CONCATENATE(MID([1]sbb_raw_data!$A316,7,4),"-",MID([1]sbb_raw_data!$A316,4,2),"-",LEFT([1]sbb_raw_data!$A316,2),"T",RIGHT([1]sbb_raw_data!$A316,15),"Z"),"")</f>
        <v/>
      </c>
      <c r="G317" s="3" t="str">
        <f>IF(B317&lt;&gt;"",[1]sbb_raw_data!$I316,"")</f>
        <v/>
      </c>
      <c r="H317" s="9" t="str">
        <f>IF(B317&lt;&gt;"",[1]sbb_raw_data!$J316,"")</f>
        <v/>
      </c>
      <c r="I317" s="3" t="str">
        <f>IF(B317&lt;&gt;"",[1]sbb_raw_data!$H316,"")</f>
        <v/>
      </c>
      <c r="J317" s="3" t="str">
        <f>IF(B317&lt;&gt;"",IF([1]sbb_raw_data!$C316="EDE","XETA","Please fill in Segment MIC manually."),"")</f>
        <v/>
      </c>
      <c r="K317" s="12" t="str">
        <f t="shared" si="39"/>
        <v/>
      </c>
      <c r="L317" s="12" t="str">
        <f t="shared" si="40"/>
        <v/>
      </c>
    </row>
    <row r="318" spans="1:17" hidden="1" x14ac:dyDescent="0.25">
      <c r="A318" s="5"/>
      <c r="B318" s="20" t="str">
        <f>IF([1]sbb_raw_data!$L317&lt;&gt;"",MID([1]sbb_raw_data!$L317,4,19),"")</f>
        <v/>
      </c>
      <c r="C318" s="12" t="str">
        <f>IF(AND(B318&lt;&gt;"",[1]sbb_raw_data!$O317=""),VLOOKUP(VLOOKUP(P318,N$3:O$1000,2,FALSE),[2]XetraUserIDs!$A$2:$B$12,2,FALSE),"")</f>
        <v/>
      </c>
      <c r="D318" s="12" t="str">
        <f t="shared" si="37"/>
        <v/>
      </c>
      <c r="E318" s="12" t="str">
        <f t="shared" si="38"/>
        <v/>
      </c>
      <c r="F318" s="17" t="str">
        <f>IF(B318&lt;&gt;"",CONCATENATE(MID([1]sbb_raw_data!$A317,7,4),"-",MID([1]sbb_raw_data!$A317,4,2),"-",LEFT([1]sbb_raw_data!$A317,2),"T",RIGHT([1]sbb_raw_data!$A317,15),"Z"),"")</f>
        <v/>
      </c>
      <c r="G318" s="3" t="str">
        <f>IF(B318&lt;&gt;"",[1]sbb_raw_data!$I317,"")</f>
        <v/>
      </c>
      <c r="H318" s="9" t="str">
        <f>IF(B318&lt;&gt;"",[1]sbb_raw_data!$J317,"")</f>
        <v/>
      </c>
      <c r="I318" s="3" t="str">
        <f>IF(B318&lt;&gt;"",[1]sbb_raw_data!$H317,"")</f>
        <v/>
      </c>
      <c r="J318" s="3" t="str">
        <f>IF(B318&lt;&gt;"",IF([1]sbb_raw_data!$C317="EDE","XETA","Please fill in Segment MIC manually."),"")</f>
        <v/>
      </c>
      <c r="K318" s="12" t="str">
        <f t="shared" si="39"/>
        <v/>
      </c>
      <c r="L318" s="12" t="str">
        <f t="shared" si="40"/>
        <v/>
      </c>
    </row>
    <row r="319" spans="1:17" hidden="1" x14ac:dyDescent="0.25">
      <c r="A319" s="5"/>
      <c r="B319" s="20" t="str">
        <f>IF([1]sbb_raw_data!$L318&lt;&gt;"",MID([1]sbb_raw_data!$L318,4,19),"")</f>
        <v/>
      </c>
      <c r="C319" s="12" t="str">
        <f>IF(AND(B319&lt;&gt;"",[1]sbb_raw_data!$O318=""),VLOOKUP(VLOOKUP(P319,N$3:O$1000,2,FALSE),[2]XetraUserIDs!$A$2:$B$12,2,FALSE),"")</f>
        <v/>
      </c>
      <c r="D319" s="12" t="str">
        <f t="shared" si="37"/>
        <v/>
      </c>
      <c r="E319" s="12" t="str">
        <f t="shared" si="38"/>
        <v/>
      </c>
      <c r="F319" s="17" t="str">
        <f>IF(B319&lt;&gt;"",CONCATENATE(MID([1]sbb_raw_data!$A318,7,4),"-",MID([1]sbb_raw_data!$A318,4,2),"-",LEFT([1]sbb_raw_data!$A318,2),"T",RIGHT([1]sbb_raw_data!$A318,15),"Z"),"")</f>
        <v/>
      </c>
      <c r="G319" s="3" t="str">
        <f>IF(B319&lt;&gt;"",[1]sbb_raw_data!$I318,"")</f>
        <v/>
      </c>
      <c r="H319" s="9" t="str">
        <f>IF(B319&lt;&gt;"",[1]sbb_raw_data!$J318,"")</f>
        <v/>
      </c>
      <c r="I319" s="3" t="str">
        <f>IF(B319&lt;&gt;"",[1]sbb_raw_data!$H318,"")</f>
        <v/>
      </c>
      <c r="J319" s="3" t="str">
        <f>IF(B319&lt;&gt;"",IF([1]sbb_raw_data!$C318="EDE","XETA","Please fill in Segment MIC manually."),"")</f>
        <v/>
      </c>
      <c r="K319" s="12" t="str">
        <f t="shared" si="39"/>
        <v/>
      </c>
      <c r="L319" s="12" t="str">
        <f t="shared" si="40"/>
        <v/>
      </c>
    </row>
    <row r="320" spans="1:17" hidden="1" x14ac:dyDescent="0.25">
      <c r="A320" s="5"/>
      <c r="B320" s="20" t="str">
        <f>IF([1]sbb_raw_data!$L319&lt;&gt;"",MID([1]sbb_raw_data!$L319,4,19),"")</f>
        <v/>
      </c>
      <c r="C320" s="12" t="str">
        <f>IF(AND(B320&lt;&gt;"",[1]sbb_raw_data!$O319=""),VLOOKUP(VLOOKUP(P320,N$3:O$1000,2,FALSE),[2]XetraUserIDs!$A$2:$B$12,2,FALSE),"")</f>
        <v/>
      </c>
      <c r="D320" s="12" t="str">
        <f t="shared" si="37"/>
        <v/>
      </c>
      <c r="E320" s="12" t="str">
        <f t="shared" si="38"/>
        <v/>
      </c>
      <c r="F320" s="17" t="str">
        <f>IF(B320&lt;&gt;"",CONCATENATE(MID([1]sbb_raw_data!$A319,7,4),"-",MID([1]sbb_raw_data!$A319,4,2),"-",LEFT([1]sbb_raw_data!$A319,2),"T",RIGHT([1]sbb_raw_data!$A319,15),"Z"),"")</f>
        <v/>
      </c>
      <c r="G320" s="3" t="str">
        <f>IF(B320&lt;&gt;"",[1]sbb_raw_data!$I319,"")</f>
        <v/>
      </c>
      <c r="H320" s="9" t="str">
        <f>IF(B320&lt;&gt;"",[1]sbb_raw_data!$J319,"")</f>
        <v/>
      </c>
      <c r="I320" s="3" t="str">
        <f>IF(B320&lt;&gt;"",[1]sbb_raw_data!$H319,"")</f>
        <v/>
      </c>
      <c r="J320" s="3" t="str">
        <f>IF(B320&lt;&gt;"",IF([1]sbb_raw_data!$C319="EDE","XETA","Please fill in Segment MIC manually."),"")</f>
        <v/>
      </c>
      <c r="K320" s="12" t="str">
        <f t="shared" si="39"/>
        <v/>
      </c>
      <c r="L320" s="12" t="str">
        <f t="shared" si="40"/>
        <v/>
      </c>
    </row>
    <row r="321" spans="1:17" hidden="1" x14ac:dyDescent="0.25">
      <c r="A321" s="5"/>
      <c r="B321" s="20" t="str">
        <f>IF([1]sbb_raw_data!$L320&lt;&gt;"",MID([1]sbb_raw_data!$L320,4,19),"")</f>
        <v/>
      </c>
      <c r="C321" s="12" t="str">
        <f>IF(AND(B321&lt;&gt;"",[1]sbb_raw_data!$O320=""),VLOOKUP(VLOOKUP(P321,N$3:O$1000,2,FALSE),[2]XetraUserIDs!$A$2:$B$12,2,FALSE),"")</f>
        <v/>
      </c>
      <c r="D321" s="12" t="str">
        <f t="shared" si="37"/>
        <v/>
      </c>
      <c r="E321" s="12" t="str">
        <f t="shared" si="38"/>
        <v/>
      </c>
      <c r="F321" s="17" t="str">
        <f>IF(B321&lt;&gt;"",CONCATENATE(MID([1]sbb_raw_data!$A320,7,4),"-",MID([1]sbb_raw_data!$A320,4,2),"-",LEFT([1]sbb_raw_data!$A320,2),"T",RIGHT([1]sbb_raw_data!$A320,15),"Z"),"")</f>
        <v/>
      </c>
      <c r="G321" s="3" t="str">
        <f>IF(B321&lt;&gt;"",[1]sbb_raw_data!$I320,"")</f>
        <v/>
      </c>
      <c r="H321" s="9" t="str">
        <f>IF(B321&lt;&gt;"",[1]sbb_raw_data!$J320,"")</f>
        <v/>
      </c>
      <c r="I321" s="3" t="str">
        <f>IF(B321&lt;&gt;"",[1]sbb_raw_data!$H320,"")</f>
        <v/>
      </c>
      <c r="J321" s="3" t="str">
        <f>IF(B321&lt;&gt;"",IF([1]sbb_raw_data!$C320="EDE","XETA","Please fill in Segment MIC manually."),"")</f>
        <v/>
      </c>
      <c r="K321" s="12" t="str">
        <f t="shared" si="39"/>
        <v/>
      </c>
      <c r="L321" s="12" t="str">
        <f t="shared" si="40"/>
        <v/>
      </c>
    </row>
    <row r="322" spans="1:17" hidden="1" x14ac:dyDescent="0.25">
      <c r="A322" s="5"/>
      <c r="B322" s="20" t="str">
        <f>IF([1]sbb_raw_data!$L321&lt;&gt;"",MID([1]sbb_raw_data!$L321,4,19),"")</f>
        <v/>
      </c>
      <c r="C322" s="12" t="str">
        <f>IF(AND(B322&lt;&gt;"",[1]sbb_raw_data!$O321=""),VLOOKUP(VLOOKUP(P322,N$3:O$1000,2,FALSE),[2]XetraUserIDs!$A$2:$B$12,2,FALSE),"")</f>
        <v/>
      </c>
      <c r="D322" s="12" t="str">
        <f t="shared" si="37"/>
        <v/>
      </c>
      <c r="E322" s="12" t="str">
        <f t="shared" si="38"/>
        <v/>
      </c>
      <c r="F322" s="17" t="str">
        <f>IF(B322&lt;&gt;"",CONCATENATE(MID([1]sbb_raw_data!$A321,7,4),"-",MID([1]sbb_raw_data!$A321,4,2),"-",LEFT([1]sbb_raw_data!$A321,2),"T",RIGHT([1]sbb_raw_data!$A321,15),"Z"),"")</f>
        <v/>
      </c>
      <c r="G322" s="3" t="str">
        <f>IF(B322&lt;&gt;"",[1]sbb_raw_data!$I321,"")</f>
        <v/>
      </c>
      <c r="H322" s="9" t="str">
        <f>IF(B322&lt;&gt;"",[1]sbb_raw_data!$J321,"")</f>
        <v/>
      </c>
      <c r="I322" s="3" t="str">
        <f>IF(B322&lt;&gt;"",[1]sbb_raw_data!$H321,"")</f>
        <v/>
      </c>
      <c r="J322" s="3" t="str">
        <f>IF(B322&lt;&gt;"",IF([1]sbb_raw_data!$C321="EDE","XETA","Please fill in Segment MIC manually."),"")</f>
        <v/>
      </c>
      <c r="K322" s="12" t="str">
        <f t="shared" si="39"/>
        <v/>
      </c>
      <c r="L322" s="12" t="str">
        <f t="shared" si="40"/>
        <v/>
      </c>
    </row>
    <row r="323" spans="1:17" hidden="1" x14ac:dyDescent="0.25">
      <c r="A323" s="5"/>
      <c r="B323" s="20" t="str">
        <f>IF([1]sbb_raw_data!$L322&lt;&gt;"",MID([1]sbb_raw_data!$L322,4,19),"")</f>
        <v/>
      </c>
      <c r="C323" s="12" t="str">
        <f>IF(AND(B323&lt;&gt;"",[1]sbb_raw_data!$O322=""),VLOOKUP(VLOOKUP(P323,N$3:O$1000,2,FALSE),[2]XetraUserIDs!$A$2:$B$12,2,FALSE),"")</f>
        <v/>
      </c>
      <c r="D323" s="12" t="str">
        <f t="shared" si="37"/>
        <v/>
      </c>
      <c r="E323" s="12" t="str">
        <f t="shared" si="38"/>
        <v/>
      </c>
      <c r="F323" s="17" t="str">
        <f>IF(B323&lt;&gt;"",CONCATENATE(MID([1]sbb_raw_data!$A322,7,4),"-",MID([1]sbb_raw_data!$A322,4,2),"-",LEFT([1]sbb_raw_data!$A322,2),"T",RIGHT([1]sbb_raw_data!$A322,15),"Z"),"")</f>
        <v/>
      </c>
      <c r="G323" s="3" t="str">
        <f>IF(B323&lt;&gt;"",[1]sbb_raw_data!$I322,"")</f>
        <v/>
      </c>
      <c r="H323" s="9" t="str">
        <f>IF(B323&lt;&gt;"",[1]sbb_raw_data!$J322,"")</f>
        <v/>
      </c>
      <c r="I323" s="3" t="str">
        <f>IF(B323&lt;&gt;"",[1]sbb_raw_data!$H322,"")</f>
        <v/>
      </c>
      <c r="J323" s="3" t="str">
        <f>IF(B323&lt;&gt;"",IF([1]sbb_raw_data!$C322="EDE","XETA","Please fill in Segment MIC manually."),"")</f>
        <v/>
      </c>
      <c r="K323" s="12" t="str">
        <f t="shared" si="39"/>
        <v/>
      </c>
      <c r="L323" s="12" t="str">
        <f t="shared" si="40"/>
        <v/>
      </c>
    </row>
    <row r="324" spans="1:17" hidden="1" x14ac:dyDescent="0.25">
      <c r="A324" s="5"/>
      <c r="B324" s="20" t="str">
        <f>IF([1]sbb_raw_data!$L323&lt;&gt;"",MID([1]sbb_raw_data!$L323,4,19),"")</f>
        <v/>
      </c>
      <c r="C324" s="12" t="str">
        <f>IF(AND(B324&lt;&gt;"",[1]sbb_raw_data!$O323=""),VLOOKUP(VLOOKUP(P324,N$3:O$1000,2,FALSE),[2]XetraUserIDs!$A$2:$B$12,2,FALSE),"")</f>
        <v/>
      </c>
      <c r="D324" s="12" t="str">
        <f t="shared" si="37"/>
        <v/>
      </c>
      <c r="E324" s="12" t="str">
        <f t="shared" si="38"/>
        <v/>
      </c>
      <c r="F324" s="17" t="str">
        <f>IF(B324&lt;&gt;"",CONCATENATE(MID([1]sbb_raw_data!$A323,7,4),"-",MID([1]sbb_raw_data!$A323,4,2),"-",LEFT([1]sbb_raw_data!$A323,2),"T",RIGHT([1]sbb_raw_data!$A323,15),"Z"),"")</f>
        <v/>
      </c>
      <c r="G324" s="3" t="str">
        <f>IF(B324&lt;&gt;"",[1]sbb_raw_data!$I323,"")</f>
        <v/>
      </c>
      <c r="H324" s="9" t="str">
        <f>IF(B324&lt;&gt;"",[1]sbb_raw_data!$J323,"")</f>
        <v/>
      </c>
      <c r="I324" s="3" t="str">
        <f>IF(B324&lt;&gt;"",[1]sbb_raw_data!$H323,"")</f>
        <v/>
      </c>
      <c r="J324" s="3" t="str">
        <f>IF(B324&lt;&gt;"",IF([1]sbb_raw_data!$C323="EDE","XETA","Please fill in Segment MIC manually."),"")</f>
        <v/>
      </c>
      <c r="K324" s="12" t="str">
        <f t="shared" si="39"/>
        <v/>
      </c>
      <c r="L324" s="12" t="str">
        <f t="shared" si="40"/>
        <v/>
      </c>
    </row>
    <row r="325" spans="1:17" hidden="1" x14ac:dyDescent="0.25">
      <c r="A325" s="8"/>
      <c r="B325" s="8"/>
      <c r="C325" s="8"/>
      <c r="D325" s="8"/>
      <c r="E325" s="8"/>
      <c r="F325" s="8"/>
      <c r="G325" s="8"/>
      <c r="H325" s="8"/>
      <c r="I325" s="14"/>
      <c r="J325" s="14"/>
      <c r="K325" s="14"/>
      <c r="L325" s="14"/>
    </row>
    <row r="326" spans="1:17" ht="39" x14ac:dyDescent="0.25">
      <c r="A326" s="23" t="s">
        <v>61</v>
      </c>
      <c r="B326" s="3" t="s">
        <v>25</v>
      </c>
      <c r="C326" s="3"/>
      <c r="D326" s="3"/>
      <c r="E326" s="3"/>
      <c r="F326" s="3"/>
      <c r="G326" s="3">
        <v>12635</v>
      </c>
      <c r="H326" s="22">
        <v>35.614119509299563</v>
      </c>
      <c r="I326" s="21"/>
      <c r="J326" s="21"/>
      <c r="K326" s="21"/>
      <c r="L326" s="3"/>
      <c r="Q326" s="3">
        <v>449984.4</v>
      </c>
    </row>
    <row r="327" spans="1:17" hidden="1" x14ac:dyDescent="0.25">
      <c r="A327" s="8"/>
      <c r="B327" s="8"/>
      <c r="C327" s="8"/>
      <c r="D327" s="8"/>
      <c r="E327" s="8"/>
      <c r="F327" s="8"/>
      <c r="G327" s="8"/>
      <c r="H327" s="8"/>
      <c r="I327" s="14"/>
      <c r="J327" s="14"/>
      <c r="K327" s="14"/>
      <c r="L327" s="14"/>
    </row>
    <row r="328" spans="1:17" hidden="1" x14ac:dyDescent="0.25">
      <c r="A328" s="8"/>
      <c r="B328" s="8"/>
      <c r="C328" s="8"/>
      <c r="D328" s="8"/>
      <c r="E328" s="8"/>
      <c r="F328" s="8"/>
      <c r="G328" s="8"/>
      <c r="H328" s="8"/>
      <c r="I328" s="14"/>
      <c r="J328" s="14"/>
      <c r="K328" s="14"/>
      <c r="L328" s="14"/>
    </row>
    <row r="329" spans="1:17" hidden="1" x14ac:dyDescent="0.25">
      <c r="A329" s="8"/>
      <c r="B329" s="8"/>
      <c r="C329" s="8"/>
      <c r="D329" s="8"/>
      <c r="E329" s="8"/>
      <c r="F329" s="8"/>
      <c r="G329" s="8"/>
      <c r="H329" s="8"/>
      <c r="I329" s="14"/>
      <c r="J329" s="14"/>
      <c r="K329" s="14"/>
      <c r="L329" s="14"/>
    </row>
    <row r="330" spans="1:17" hidden="1" x14ac:dyDescent="0.25">
      <c r="A330" s="8"/>
      <c r="B330" s="8"/>
      <c r="C330" s="8"/>
      <c r="D330" s="8"/>
      <c r="E330" s="8"/>
      <c r="F330" s="8"/>
      <c r="G330" s="8"/>
      <c r="H330" s="8"/>
      <c r="I330" s="14"/>
      <c r="J330" s="14"/>
      <c r="K330" s="14"/>
      <c r="L330" s="14"/>
    </row>
    <row r="331" spans="1:17" hidden="1" x14ac:dyDescent="0.25">
      <c r="A331" s="8"/>
      <c r="B331" s="8"/>
      <c r="C331" s="8"/>
      <c r="D331" s="8"/>
      <c r="E331" s="8"/>
      <c r="F331" s="8"/>
      <c r="G331" s="8"/>
      <c r="H331" s="8"/>
      <c r="I331" s="14"/>
      <c r="J331" s="14"/>
      <c r="K331" s="14"/>
      <c r="L331" s="14"/>
    </row>
    <row r="332" spans="1:17" hidden="1" x14ac:dyDescent="0.25">
      <c r="A332" s="8"/>
      <c r="B332" s="8"/>
      <c r="C332" s="8"/>
      <c r="D332" s="8"/>
      <c r="E332" s="8"/>
      <c r="F332" s="8"/>
      <c r="G332" s="8"/>
      <c r="H332" s="8"/>
      <c r="I332" s="14"/>
      <c r="J332" s="14"/>
      <c r="K332" s="14"/>
      <c r="L332" s="14"/>
    </row>
    <row r="333" spans="1:17" hidden="1" x14ac:dyDescent="0.25">
      <c r="A333" s="8"/>
      <c r="B333" s="8"/>
      <c r="C333" s="8"/>
      <c r="D333" s="8"/>
      <c r="E333" s="8"/>
      <c r="F333" s="8"/>
      <c r="G333" s="8"/>
      <c r="H333" s="8"/>
      <c r="I333" s="14"/>
      <c r="J333" s="14"/>
      <c r="K333" s="14"/>
      <c r="L333" s="14"/>
    </row>
    <row r="334" spans="1:17" hidden="1" x14ac:dyDescent="0.25">
      <c r="A334" s="8"/>
      <c r="B334" s="8"/>
      <c r="C334" s="8"/>
      <c r="D334" s="8"/>
      <c r="E334" s="8"/>
      <c r="F334" s="8"/>
      <c r="G334" s="8"/>
      <c r="H334" s="8"/>
      <c r="I334" s="14"/>
      <c r="J334" s="14"/>
      <c r="K334" s="14"/>
      <c r="L334" s="14"/>
    </row>
    <row r="335" spans="1:17" hidden="1" x14ac:dyDescent="0.25">
      <c r="A335" s="8"/>
      <c r="B335" s="8"/>
      <c r="C335" s="8"/>
      <c r="D335" s="8"/>
      <c r="E335" s="8"/>
      <c r="F335" s="8"/>
      <c r="G335" s="8"/>
      <c r="H335" s="8"/>
      <c r="I335" s="14"/>
      <c r="J335" s="14"/>
      <c r="K335" s="14"/>
      <c r="L335" s="14"/>
    </row>
    <row r="336" spans="1:17" hidden="1" x14ac:dyDescent="0.25">
      <c r="A336" s="8"/>
      <c r="B336" s="8"/>
      <c r="C336" s="8"/>
      <c r="D336" s="8"/>
      <c r="E336" s="8"/>
      <c r="F336" s="8"/>
      <c r="G336" s="8"/>
      <c r="H336" s="8"/>
      <c r="I336" s="14"/>
      <c r="J336" s="14"/>
      <c r="K336" s="14"/>
      <c r="L336" s="14"/>
    </row>
    <row r="337" spans="1:12" hidden="1" x14ac:dyDescent="0.25">
      <c r="A337" s="8"/>
      <c r="B337" s="8"/>
      <c r="C337" s="8"/>
      <c r="D337" s="8"/>
      <c r="E337" s="8"/>
      <c r="F337" s="8"/>
      <c r="G337" s="8"/>
      <c r="H337" s="8"/>
      <c r="I337" s="14"/>
      <c r="J337" s="14"/>
      <c r="K337" s="14"/>
      <c r="L337" s="14"/>
    </row>
    <row r="338" spans="1:12" hidden="1" x14ac:dyDescent="0.25">
      <c r="A338" s="8"/>
      <c r="B338" s="8"/>
      <c r="C338" s="8"/>
      <c r="D338" s="8"/>
      <c r="E338" s="8"/>
      <c r="F338" s="8"/>
      <c r="G338" s="8"/>
      <c r="H338" s="8"/>
      <c r="I338" s="14"/>
      <c r="J338" s="14"/>
      <c r="K338" s="14"/>
      <c r="L338" s="14"/>
    </row>
    <row r="339" spans="1:12" hidden="1" x14ac:dyDescent="0.25">
      <c r="A339" s="8"/>
      <c r="B339" s="8"/>
      <c r="C339" s="8"/>
      <c r="D339" s="8"/>
      <c r="E339" s="8"/>
      <c r="F339" s="8"/>
      <c r="G339" s="8"/>
      <c r="H339" s="8"/>
      <c r="I339" s="14"/>
      <c r="J339" s="14"/>
      <c r="K339" s="14"/>
      <c r="L339" s="14"/>
    </row>
    <row r="340" spans="1:12" hidden="1" x14ac:dyDescent="0.25">
      <c r="A340" s="8"/>
      <c r="B340" s="8"/>
      <c r="C340" s="8"/>
      <c r="D340" s="8"/>
      <c r="E340" s="8"/>
      <c r="F340" s="8"/>
      <c r="G340" s="8"/>
      <c r="H340" s="8"/>
      <c r="I340" s="14"/>
      <c r="J340" s="14"/>
      <c r="K340" s="14"/>
      <c r="L340" s="14"/>
    </row>
    <row r="341" spans="1:12" hidden="1" x14ac:dyDescent="0.25">
      <c r="A341" s="8"/>
      <c r="B341" s="8"/>
      <c r="C341" s="8"/>
      <c r="D341" s="8"/>
      <c r="E341" s="8"/>
      <c r="F341" s="8"/>
      <c r="G341" s="8"/>
      <c r="H341" s="8"/>
      <c r="I341" s="14"/>
      <c r="J341" s="14"/>
      <c r="K341" s="14"/>
      <c r="L341" s="14"/>
    </row>
    <row r="342" spans="1:12" hidden="1" x14ac:dyDescent="0.25">
      <c r="A342" s="8"/>
      <c r="B342" s="8"/>
      <c r="C342" s="8"/>
      <c r="D342" s="8"/>
      <c r="E342" s="8"/>
      <c r="F342" s="8"/>
      <c r="G342" s="8"/>
      <c r="H342" s="8"/>
      <c r="I342" s="14"/>
      <c r="J342" s="14"/>
      <c r="K342" s="14"/>
      <c r="L342" s="14"/>
    </row>
    <row r="343" spans="1:12" hidden="1" x14ac:dyDescent="0.25">
      <c r="A343" s="8"/>
      <c r="B343" s="8"/>
      <c r="C343" s="8"/>
      <c r="D343" s="8"/>
      <c r="E343" s="8"/>
      <c r="F343" s="8"/>
      <c r="G343" s="8"/>
      <c r="H343" s="8"/>
      <c r="I343" s="14"/>
      <c r="J343" s="14"/>
      <c r="K343" s="14"/>
      <c r="L343" s="14"/>
    </row>
    <row r="344" spans="1:12" hidden="1" x14ac:dyDescent="0.25">
      <c r="A344" s="8"/>
      <c r="B344" s="8"/>
      <c r="C344" s="8"/>
      <c r="D344" s="8"/>
      <c r="E344" s="8"/>
      <c r="F344" s="8"/>
      <c r="G344" s="8"/>
      <c r="H344" s="8"/>
      <c r="I344" s="14"/>
      <c r="J344" s="14"/>
      <c r="K344" s="14"/>
      <c r="L344" s="14"/>
    </row>
    <row r="345" spans="1:12" hidden="1" x14ac:dyDescent="0.25">
      <c r="A345" s="8"/>
      <c r="B345" s="8"/>
      <c r="C345" s="8"/>
      <c r="D345" s="8"/>
      <c r="E345" s="8"/>
      <c r="F345" s="8"/>
      <c r="G345" s="8"/>
      <c r="H345" s="8"/>
      <c r="I345" s="14"/>
      <c r="J345" s="14"/>
      <c r="K345" s="14"/>
      <c r="L345" s="14"/>
    </row>
    <row r="346" spans="1:12" hidden="1" x14ac:dyDescent="0.25">
      <c r="A346" s="8"/>
      <c r="B346" s="8"/>
      <c r="C346" s="8"/>
      <c r="D346" s="8"/>
      <c r="E346" s="8"/>
      <c r="F346" s="8"/>
      <c r="G346" s="8"/>
      <c r="H346" s="8"/>
      <c r="I346" s="14"/>
      <c r="J346" s="14"/>
      <c r="K346" s="14"/>
      <c r="L346" s="14"/>
    </row>
    <row r="347" spans="1:12" hidden="1" x14ac:dyDescent="0.25">
      <c r="A347" s="8"/>
      <c r="B347" s="8"/>
      <c r="C347" s="8"/>
      <c r="D347" s="8"/>
      <c r="E347" s="8"/>
      <c r="F347" s="8"/>
      <c r="G347" s="8"/>
      <c r="H347" s="8"/>
      <c r="I347" s="14"/>
      <c r="J347" s="14"/>
      <c r="K347" s="14"/>
      <c r="L347" s="14"/>
    </row>
    <row r="348" spans="1:12" hidden="1" x14ac:dyDescent="0.25">
      <c r="A348" s="8"/>
      <c r="B348" s="8"/>
      <c r="C348" s="8"/>
      <c r="D348" s="8"/>
      <c r="E348" s="8"/>
      <c r="F348" s="8"/>
      <c r="G348" s="8"/>
      <c r="H348" s="8"/>
      <c r="I348" s="14"/>
      <c r="J348" s="14"/>
      <c r="K348" s="14"/>
      <c r="L348" s="14"/>
    </row>
    <row r="349" spans="1:12" hidden="1" x14ac:dyDescent="0.25">
      <c r="A349" s="8"/>
      <c r="B349" s="8"/>
      <c r="C349" s="8"/>
      <c r="D349" s="8"/>
      <c r="E349" s="8"/>
      <c r="F349" s="8"/>
      <c r="G349" s="8"/>
      <c r="H349" s="8"/>
      <c r="I349" s="14"/>
      <c r="J349" s="14"/>
      <c r="K349" s="14"/>
      <c r="L349" s="14"/>
    </row>
    <row r="350" spans="1:12" hidden="1" x14ac:dyDescent="0.25">
      <c r="A350" s="8"/>
      <c r="B350" s="8"/>
      <c r="C350" s="8"/>
      <c r="D350" s="8"/>
      <c r="E350" s="8"/>
      <c r="F350" s="8"/>
      <c r="G350" s="8"/>
      <c r="H350" s="8"/>
      <c r="I350" s="14"/>
      <c r="J350" s="14"/>
      <c r="K350" s="14"/>
      <c r="L350" s="14"/>
    </row>
    <row r="351" spans="1:12" hidden="1" x14ac:dyDescent="0.25">
      <c r="A351" s="8"/>
      <c r="B351" s="8"/>
      <c r="C351" s="8"/>
      <c r="D351" s="8"/>
      <c r="E351" s="8"/>
      <c r="F351" s="8"/>
      <c r="G351" s="8"/>
      <c r="H351" s="8"/>
      <c r="I351" s="14"/>
      <c r="J351" s="14"/>
      <c r="K351" s="14"/>
      <c r="L351" s="14"/>
    </row>
    <row r="352" spans="1:12" hidden="1" x14ac:dyDescent="0.25">
      <c r="A352" s="8"/>
      <c r="B352" s="8"/>
      <c r="C352" s="8"/>
      <c r="D352" s="8"/>
      <c r="E352" s="8"/>
      <c r="F352" s="8"/>
      <c r="G352" s="8"/>
      <c r="H352" s="8"/>
      <c r="I352" s="14"/>
      <c r="J352" s="14"/>
      <c r="K352" s="14"/>
      <c r="L352" s="14"/>
    </row>
    <row r="353" spans="1:12" hidden="1" x14ac:dyDescent="0.25">
      <c r="A353" s="8"/>
      <c r="B353" s="8"/>
      <c r="C353" s="8"/>
      <c r="D353" s="8"/>
      <c r="E353" s="8"/>
      <c r="F353" s="8"/>
      <c r="G353" s="8"/>
      <c r="H353" s="8"/>
      <c r="I353" s="14"/>
      <c r="J353" s="14"/>
      <c r="K353" s="14"/>
      <c r="L353" s="14"/>
    </row>
    <row r="354" spans="1:12" hidden="1" x14ac:dyDescent="0.25">
      <c r="A354" s="8"/>
      <c r="B354" s="8"/>
      <c r="C354" s="8"/>
      <c r="D354" s="8"/>
      <c r="E354" s="8"/>
      <c r="F354" s="8"/>
      <c r="G354" s="8"/>
      <c r="H354" s="8"/>
      <c r="I354" s="14"/>
      <c r="J354" s="14"/>
      <c r="K354" s="14"/>
      <c r="L354" s="14"/>
    </row>
    <row r="355" spans="1:12" hidden="1" x14ac:dyDescent="0.25">
      <c r="A355" s="8"/>
      <c r="B355" s="8"/>
      <c r="C355" s="8"/>
      <c r="D355" s="8"/>
      <c r="E355" s="8"/>
      <c r="F355" s="8"/>
      <c r="G355" s="8"/>
      <c r="H355" s="8"/>
      <c r="I355" s="14"/>
      <c r="J355" s="14"/>
      <c r="K355" s="14"/>
      <c r="L355" s="14"/>
    </row>
    <row r="356" spans="1:12" hidden="1" x14ac:dyDescent="0.25">
      <c r="A356" s="8"/>
      <c r="B356" s="8"/>
      <c r="C356" s="8"/>
      <c r="D356" s="8"/>
      <c r="E356" s="8"/>
      <c r="F356" s="8"/>
      <c r="G356" s="8"/>
      <c r="H356" s="8"/>
      <c r="I356" s="14"/>
      <c r="J356" s="14"/>
      <c r="K356" s="14"/>
      <c r="L356" s="14"/>
    </row>
    <row r="357" spans="1:12" hidden="1" x14ac:dyDescent="0.25">
      <c r="A357" s="8"/>
      <c r="B357" s="8"/>
      <c r="C357" s="8"/>
      <c r="D357" s="8"/>
      <c r="E357" s="8"/>
      <c r="F357" s="8"/>
      <c r="G357" s="8"/>
      <c r="H357" s="8"/>
      <c r="I357" s="14"/>
      <c r="J357" s="14"/>
      <c r="K357" s="14"/>
      <c r="L357" s="14"/>
    </row>
    <row r="358" spans="1:12" hidden="1" x14ac:dyDescent="0.25">
      <c r="A358" s="8"/>
      <c r="B358" s="8"/>
      <c r="C358" s="8"/>
      <c r="D358" s="8"/>
      <c r="E358" s="8"/>
      <c r="F358" s="8"/>
      <c r="G358" s="8"/>
      <c r="H358" s="8"/>
      <c r="I358" s="14"/>
      <c r="J358" s="14"/>
      <c r="K358" s="14"/>
      <c r="L358" s="14"/>
    </row>
    <row r="359" spans="1:12" hidden="1" x14ac:dyDescent="0.25">
      <c r="A359" s="8"/>
      <c r="B359" s="8"/>
      <c r="C359" s="8"/>
      <c r="D359" s="8"/>
      <c r="E359" s="8"/>
      <c r="F359" s="8"/>
      <c r="G359" s="8"/>
      <c r="H359" s="8"/>
      <c r="I359" s="14"/>
      <c r="J359" s="14"/>
      <c r="K359" s="14"/>
      <c r="L359" s="14"/>
    </row>
    <row r="360" spans="1:12" hidden="1" x14ac:dyDescent="0.25">
      <c r="A360" s="8"/>
      <c r="B360" s="8"/>
      <c r="C360" s="8"/>
      <c r="D360" s="8"/>
      <c r="E360" s="8"/>
      <c r="F360" s="8"/>
      <c r="G360" s="8"/>
      <c r="H360" s="8"/>
      <c r="I360" s="14"/>
      <c r="J360" s="14"/>
      <c r="K360" s="14"/>
      <c r="L360" s="14"/>
    </row>
    <row r="361" spans="1:12" hidden="1" x14ac:dyDescent="0.25">
      <c r="A361" s="8"/>
      <c r="B361" s="8"/>
      <c r="C361" s="8"/>
      <c r="D361" s="8"/>
      <c r="E361" s="8"/>
      <c r="F361" s="8"/>
      <c r="G361" s="8"/>
      <c r="H361" s="8"/>
      <c r="I361" s="14"/>
      <c r="J361" s="14"/>
      <c r="K361" s="14"/>
      <c r="L361" s="14"/>
    </row>
    <row r="362" spans="1:12" hidden="1" x14ac:dyDescent="0.25">
      <c r="A362" s="8"/>
      <c r="B362" s="8"/>
      <c r="C362" s="8"/>
      <c r="D362" s="8"/>
      <c r="E362" s="8"/>
      <c r="F362" s="8"/>
      <c r="G362" s="8"/>
      <c r="H362" s="8"/>
      <c r="I362" s="14"/>
      <c r="J362" s="14"/>
      <c r="K362" s="14"/>
      <c r="L362" s="14"/>
    </row>
    <row r="363" spans="1:12" hidden="1" x14ac:dyDescent="0.25">
      <c r="A363" s="8"/>
      <c r="B363" s="8"/>
      <c r="C363" s="8"/>
      <c r="D363" s="8"/>
      <c r="E363" s="8"/>
      <c r="F363" s="8"/>
      <c r="G363" s="8"/>
      <c r="H363" s="8"/>
      <c r="I363" s="14"/>
      <c r="J363" s="14"/>
      <c r="K363" s="14"/>
      <c r="L363" s="14"/>
    </row>
    <row r="364" spans="1:12" hidden="1" x14ac:dyDescent="0.25">
      <c r="A364" s="8"/>
      <c r="B364" s="8"/>
      <c r="C364" s="8"/>
      <c r="D364" s="8"/>
      <c r="E364" s="8"/>
      <c r="F364" s="8"/>
      <c r="G364" s="8"/>
      <c r="H364" s="8"/>
      <c r="I364" s="14"/>
      <c r="J364" s="14"/>
      <c r="K364" s="14"/>
      <c r="L364" s="14"/>
    </row>
    <row r="365" spans="1:12" hidden="1" x14ac:dyDescent="0.25">
      <c r="A365" s="8"/>
      <c r="B365" s="8"/>
      <c r="C365" s="8"/>
      <c r="D365" s="8"/>
      <c r="E365" s="8"/>
      <c r="F365" s="8"/>
      <c r="G365" s="8"/>
      <c r="H365" s="8"/>
      <c r="I365" s="14"/>
      <c r="J365" s="14"/>
      <c r="K365" s="14"/>
      <c r="L365" s="14"/>
    </row>
    <row r="366" spans="1:12" hidden="1" x14ac:dyDescent="0.25">
      <c r="A366" s="8"/>
      <c r="B366" s="8"/>
      <c r="C366" s="8"/>
      <c r="D366" s="8"/>
      <c r="E366" s="8"/>
      <c r="F366" s="8"/>
      <c r="G366" s="8"/>
      <c r="H366" s="8"/>
      <c r="I366" s="14"/>
      <c r="J366" s="14"/>
      <c r="K366" s="14"/>
      <c r="L366" s="14"/>
    </row>
    <row r="367" spans="1:12" hidden="1" x14ac:dyDescent="0.25">
      <c r="A367" s="8"/>
      <c r="B367" s="8"/>
      <c r="C367" s="8"/>
      <c r="D367" s="8"/>
      <c r="E367" s="8"/>
      <c r="F367" s="8"/>
      <c r="G367" s="8"/>
      <c r="H367" s="8"/>
      <c r="I367" s="14"/>
      <c r="J367" s="14"/>
      <c r="K367" s="14"/>
      <c r="L367" s="14"/>
    </row>
    <row r="368" spans="1:12" hidden="1" x14ac:dyDescent="0.25">
      <c r="A368" s="8"/>
      <c r="B368" s="8"/>
      <c r="C368" s="8"/>
      <c r="D368" s="8"/>
      <c r="E368" s="8"/>
      <c r="F368" s="8"/>
      <c r="G368" s="8"/>
      <c r="H368" s="8"/>
      <c r="I368" s="14"/>
      <c r="J368" s="14"/>
      <c r="K368" s="14"/>
      <c r="L368" s="14"/>
    </row>
    <row r="369" spans="1:12" hidden="1" x14ac:dyDescent="0.25">
      <c r="A369" s="8"/>
      <c r="B369" s="8"/>
      <c r="C369" s="8"/>
      <c r="D369" s="8"/>
      <c r="E369" s="8"/>
      <c r="F369" s="8"/>
      <c r="G369" s="8"/>
      <c r="H369" s="8"/>
      <c r="I369" s="14"/>
      <c r="J369" s="14"/>
      <c r="K369" s="14"/>
      <c r="L369" s="14"/>
    </row>
    <row r="370" spans="1:12" hidden="1" x14ac:dyDescent="0.25">
      <c r="A370" s="8"/>
      <c r="B370" s="8"/>
      <c r="C370" s="8"/>
      <c r="D370" s="8"/>
      <c r="E370" s="8"/>
      <c r="F370" s="8"/>
      <c r="G370" s="8"/>
      <c r="H370" s="8"/>
      <c r="I370" s="14"/>
      <c r="J370" s="14"/>
      <c r="K370" s="14"/>
      <c r="L370" s="14"/>
    </row>
    <row r="371" spans="1:12" hidden="1" x14ac:dyDescent="0.25">
      <c r="A371" s="8"/>
      <c r="B371" s="8"/>
      <c r="C371" s="8"/>
      <c r="D371" s="8"/>
      <c r="E371" s="8"/>
      <c r="F371" s="8"/>
      <c r="G371" s="8"/>
      <c r="H371" s="8"/>
      <c r="I371" s="14"/>
      <c r="J371" s="14"/>
      <c r="K371" s="14"/>
      <c r="L371" s="14"/>
    </row>
    <row r="372" spans="1:12" hidden="1" x14ac:dyDescent="0.25">
      <c r="A372" s="8"/>
      <c r="B372" s="8"/>
      <c r="C372" s="8"/>
      <c r="D372" s="8"/>
      <c r="E372" s="8"/>
      <c r="F372" s="8"/>
      <c r="G372" s="8"/>
      <c r="H372" s="8"/>
      <c r="I372" s="14"/>
      <c r="J372" s="14"/>
      <c r="K372" s="14"/>
      <c r="L372" s="14"/>
    </row>
    <row r="373" spans="1:12" hidden="1" x14ac:dyDescent="0.25">
      <c r="A373" s="8"/>
      <c r="B373" s="8"/>
      <c r="C373" s="8"/>
      <c r="D373" s="8"/>
      <c r="E373" s="8"/>
      <c r="F373" s="8"/>
      <c r="G373" s="8"/>
      <c r="H373" s="8"/>
      <c r="I373" s="14"/>
      <c r="J373" s="14"/>
      <c r="K373" s="14"/>
      <c r="L373" s="14"/>
    </row>
    <row r="374" spans="1:12" hidden="1" x14ac:dyDescent="0.25">
      <c r="A374" s="8"/>
      <c r="B374" s="8"/>
      <c r="C374" s="8"/>
      <c r="D374" s="8"/>
      <c r="E374" s="8"/>
      <c r="F374" s="8"/>
      <c r="G374" s="8"/>
      <c r="H374" s="8"/>
      <c r="I374" s="14"/>
      <c r="J374" s="14"/>
      <c r="K374" s="14"/>
      <c r="L374" s="14"/>
    </row>
    <row r="375" spans="1:12" hidden="1" x14ac:dyDescent="0.25">
      <c r="A375" s="8"/>
      <c r="B375" s="8"/>
      <c r="C375" s="8"/>
      <c r="D375" s="8"/>
      <c r="E375" s="8"/>
      <c r="F375" s="8"/>
      <c r="G375" s="8"/>
      <c r="H375" s="8"/>
      <c r="I375" s="14"/>
      <c r="J375" s="14"/>
      <c r="K375" s="14"/>
      <c r="L375" s="14"/>
    </row>
    <row r="376" spans="1:12" hidden="1" x14ac:dyDescent="0.25">
      <c r="A376" s="8"/>
      <c r="B376" s="8"/>
      <c r="C376" s="8"/>
      <c r="D376" s="8"/>
      <c r="E376" s="8"/>
      <c r="F376" s="8"/>
      <c r="G376" s="8"/>
      <c r="H376" s="8"/>
      <c r="I376" s="14"/>
      <c r="J376" s="14"/>
      <c r="K376" s="14"/>
      <c r="L376" s="14"/>
    </row>
    <row r="377" spans="1:12" hidden="1" x14ac:dyDescent="0.25">
      <c r="A377" s="8"/>
      <c r="B377" s="8"/>
      <c r="C377" s="8"/>
      <c r="D377" s="8"/>
      <c r="E377" s="8"/>
      <c r="F377" s="8"/>
      <c r="G377" s="8"/>
      <c r="H377" s="8"/>
      <c r="I377" s="14"/>
      <c r="J377" s="14"/>
      <c r="K377" s="14"/>
      <c r="L377" s="14"/>
    </row>
    <row r="378" spans="1:12" hidden="1" x14ac:dyDescent="0.25">
      <c r="A378" s="8"/>
      <c r="B378" s="8"/>
      <c r="C378" s="8"/>
      <c r="D378" s="8"/>
      <c r="E378" s="8"/>
      <c r="F378" s="8"/>
      <c r="G378" s="8"/>
      <c r="H378" s="8"/>
      <c r="I378" s="14"/>
      <c r="J378" s="14"/>
      <c r="K378" s="14"/>
      <c r="L378" s="14"/>
    </row>
    <row r="379" spans="1:12" hidden="1" x14ac:dyDescent="0.25">
      <c r="A379" s="8"/>
      <c r="B379" s="8"/>
      <c r="C379" s="8"/>
      <c r="D379" s="8"/>
      <c r="E379" s="8"/>
      <c r="F379" s="8"/>
      <c r="G379" s="8"/>
      <c r="H379" s="8"/>
      <c r="I379" s="14"/>
      <c r="J379" s="14"/>
      <c r="K379" s="14"/>
      <c r="L379" s="14"/>
    </row>
    <row r="380" spans="1:12" hidden="1" x14ac:dyDescent="0.25">
      <c r="A380" s="8"/>
      <c r="B380" s="8"/>
      <c r="C380" s="8"/>
      <c r="D380" s="8"/>
      <c r="E380" s="8"/>
      <c r="F380" s="8"/>
      <c r="G380" s="8"/>
      <c r="H380" s="8"/>
      <c r="I380" s="14"/>
      <c r="J380" s="14"/>
      <c r="K380" s="14"/>
      <c r="L380" s="14"/>
    </row>
    <row r="381" spans="1:12" hidden="1" x14ac:dyDescent="0.25">
      <c r="A381" s="8"/>
      <c r="B381" s="8"/>
      <c r="C381" s="8"/>
      <c r="D381" s="8"/>
      <c r="E381" s="8"/>
      <c r="F381" s="8"/>
      <c r="G381" s="8"/>
      <c r="H381" s="8"/>
      <c r="I381" s="14"/>
      <c r="J381" s="14"/>
      <c r="K381" s="14"/>
      <c r="L381" s="14"/>
    </row>
    <row r="382" spans="1:12" hidden="1" x14ac:dyDescent="0.25">
      <c r="A382" s="8"/>
      <c r="B382" s="8"/>
      <c r="C382" s="8"/>
      <c r="D382" s="8"/>
      <c r="E382" s="8"/>
      <c r="F382" s="8"/>
      <c r="G382" s="8"/>
      <c r="H382" s="8"/>
      <c r="I382" s="14"/>
      <c r="J382" s="14"/>
      <c r="K382" s="14"/>
      <c r="L382" s="14"/>
    </row>
    <row r="383" spans="1:12" hidden="1" x14ac:dyDescent="0.25">
      <c r="A383" s="8"/>
      <c r="B383" s="8"/>
      <c r="C383" s="8"/>
      <c r="D383" s="8"/>
      <c r="E383" s="8"/>
      <c r="F383" s="8"/>
      <c r="G383" s="8"/>
      <c r="H383" s="8"/>
      <c r="I383" s="14"/>
      <c r="J383" s="14"/>
      <c r="K383" s="14"/>
      <c r="L383" s="14"/>
    </row>
    <row r="384" spans="1:12" hidden="1" x14ac:dyDescent="0.25">
      <c r="A384" s="8"/>
      <c r="B384" s="8"/>
      <c r="C384" s="8"/>
      <c r="D384" s="8"/>
      <c r="E384" s="8"/>
      <c r="F384" s="8"/>
      <c r="G384" s="8"/>
      <c r="H384" s="8"/>
      <c r="I384" s="14"/>
      <c r="J384" s="14"/>
      <c r="K384" s="14"/>
      <c r="L384" s="14"/>
    </row>
    <row r="385" spans="1:12" hidden="1" x14ac:dyDescent="0.25">
      <c r="A385" s="8"/>
      <c r="B385" s="8"/>
      <c r="C385" s="8"/>
      <c r="D385" s="8"/>
      <c r="E385" s="8"/>
      <c r="F385" s="8"/>
      <c r="G385" s="8"/>
      <c r="H385" s="8"/>
      <c r="I385" s="14"/>
      <c r="J385" s="14"/>
      <c r="K385" s="14"/>
      <c r="L385" s="14"/>
    </row>
    <row r="386" spans="1:12" hidden="1" x14ac:dyDescent="0.25">
      <c r="A386" s="8"/>
      <c r="B386" s="8"/>
      <c r="C386" s="8"/>
      <c r="D386" s="8"/>
      <c r="E386" s="8"/>
      <c r="F386" s="8"/>
      <c r="G386" s="8"/>
      <c r="H386" s="8"/>
      <c r="I386" s="14"/>
      <c r="J386" s="14"/>
      <c r="K386" s="14"/>
      <c r="L386" s="14"/>
    </row>
    <row r="387" spans="1:12" hidden="1" x14ac:dyDescent="0.25">
      <c r="A387" s="8"/>
      <c r="B387" s="8"/>
      <c r="C387" s="8"/>
      <c r="D387" s="8"/>
      <c r="E387" s="8"/>
      <c r="F387" s="8"/>
      <c r="G387" s="8"/>
      <c r="H387" s="8"/>
      <c r="I387" s="14"/>
      <c r="J387" s="14"/>
      <c r="K387" s="14"/>
      <c r="L387" s="14"/>
    </row>
    <row r="388" spans="1:12" hidden="1" x14ac:dyDescent="0.25">
      <c r="A388" s="8"/>
      <c r="B388" s="8"/>
      <c r="C388" s="8"/>
      <c r="D388" s="8"/>
      <c r="E388" s="8"/>
      <c r="F388" s="8"/>
      <c r="G388" s="8"/>
      <c r="H388" s="8"/>
      <c r="I388" s="14"/>
      <c r="J388" s="14"/>
      <c r="K388" s="14"/>
      <c r="L388" s="14"/>
    </row>
    <row r="389" spans="1:12" hidden="1" x14ac:dyDescent="0.25">
      <c r="A389" s="8"/>
      <c r="B389" s="8"/>
      <c r="C389" s="8"/>
      <c r="D389" s="8"/>
      <c r="E389" s="8"/>
      <c r="F389" s="8"/>
      <c r="G389" s="8"/>
      <c r="H389" s="8"/>
      <c r="I389" s="14"/>
      <c r="J389" s="14"/>
      <c r="K389" s="14"/>
      <c r="L389" s="14"/>
    </row>
    <row r="390" spans="1:12" hidden="1" x14ac:dyDescent="0.25">
      <c r="A390" s="8"/>
      <c r="B390" s="8"/>
      <c r="C390" s="8"/>
      <c r="D390" s="8"/>
      <c r="E390" s="8"/>
      <c r="F390" s="8"/>
      <c r="G390" s="8"/>
      <c r="H390" s="8"/>
      <c r="I390" s="14"/>
      <c r="J390" s="14"/>
      <c r="K390" s="14"/>
      <c r="L390" s="14"/>
    </row>
    <row r="391" spans="1:12" hidden="1" x14ac:dyDescent="0.25">
      <c r="A391" s="8"/>
      <c r="B391" s="8"/>
      <c r="C391" s="8"/>
      <c r="D391" s="8"/>
      <c r="E391" s="8"/>
      <c r="F391" s="8"/>
      <c r="G391" s="8"/>
      <c r="H391" s="8"/>
      <c r="I391" s="14"/>
      <c r="J391" s="14"/>
      <c r="K391" s="14"/>
      <c r="L391" s="14"/>
    </row>
    <row r="392" spans="1:12" hidden="1" x14ac:dyDescent="0.25">
      <c r="A392" s="8"/>
      <c r="B392" s="8"/>
      <c r="C392" s="8"/>
      <c r="D392" s="8"/>
      <c r="E392" s="8"/>
      <c r="F392" s="8"/>
      <c r="G392" s="8"/>
      <c r="H392" s="8"/>
      <c r="I392" s="14"/>
      <c r="J392" s="14"/>
      <c r="K392" s="14"/>
      <c r="L392" s="14"/>
    </row>
    <row r="393" spans="1:12" hidden="1" x14ac:dyDescent="0.25">
      <c r="A393" s="8"/>
      <c r="B393" s="8"/>
      <c r="C393" s="8"/>
      <c r="D393" s="8"/>
      <c r="E393" s="8"/>
      <c r="F393" s="8"/>
      <c r="G393" s="8"/>
      <c r="H393" s="8"/>
      <c r="I393" s="14"/>
      <c r="J393" s="14"/>
      <c r="K393" s="14"/>
      <c r="L393" s="14"/>
    </row>
    <row r="394" spans="1:12" hidden="1" x14ac:dyDescent="0.25">
      <c r="A394" s="8"/>
      <c r="B394" s="8"/>
      <c r="C394" s="8"/>
      <c r="D394" s="8"/>
      <c r="E394" s="8"/>
      <c r="F394" s="8"/>
      <c r="G394" s="8"/>
      <c r="H394" s="8"/>
      <c r="I394" s="14"/>
      <c r="J394" s="14"/>
      <c r="K394" s="14"/>
      <c r="L394" s="14"/>
    </row>
    <row r="395" spans="1:12" hidden="1" x14ac:dyDescent="0.25">
      <c r="A395" s="8"/>
      <c r="B395" s="8"/>
      <c r="C395" s="8"/>
      <c r="D395" s="8"/>
      <c r="E395" s="8"/>
      <c r="F395" s="8"/>
      <c r="G395" s="8"/>
      <c r="H395" s="8"/>
      <c r="I395" s="14"/>
      <c r="J395" s="14"/>
      <c r="K395" s="14"/>
      <c r="L395" s="14"/>
    </row>
    <row r="396" spans="1:12" hidden="1" x14ac:dyDescent="0.25">
      <c r="A396" s="8"/>
      <c r="B396" s="8"/>
      <c r="C396" s="8"/>
      <c r="D396" s="8"/>
      <c r="E396" s="8"/>
      <c r="F396" s="8"/>
      <c r="G396" s="8"/>
      <c r="H396" s="8"/>
      <c r="I396" s="14"/>
      <c r="J396" s="14"/>
      <c r="K396" s="14"/>
      <c r="L396" s="14"/>
    </row>
    <row r="397" spans="1:12" hidden="1" x14ac:dyDescent="0.25">
      <c r="A397" s="8"/>
      <c r="B397" s="8"/>
      <c r="C397" s="8"/>
      <c r="D397" s="8"/>
      <c r="E397" s="8"/>
      <c r="F397" s="8"/>
      <c r="G397" s="8"/>
      <c r="H397" s="8"/>
      <c r="I397" s="14"/>
      <c r="J397" s="14"/>
      <c r="K397" s="14"/>
      <c r="L397" s="14"/>
    </row>
    <row r="398" spans="1:12" hidden="1" x14ac:dyDescent="0.25">
      <c r="A398" s="8"/>
      <c r="B398" s="8"/>
      <c r="C398" s="8"/>
      <c r="D398" s="8"/>
      <c r="E398" s="8"/>
      <c r="F398" s="8"/>
      <c r="G398" s="8"/>
      <c r="H398" s="8"/>
      <c r="I398" s="14"/>
      <c r="J398" s="14"/>
      <c r="K398" s="14"/>
      <c r="L398" s="14"/>
    </row>
    <row r="399" spans="1:12" hidden="1" x14ac:dyDescent="0.25">
      <c r="A399" s="8"/>
      <c r="B399" s="8"/>
      <c r="C399" s="8"/>
      <c r="D399" s="8"/>
      <c r="E399" s="8"/>
      <c r="F399" s="8"/>
      <c r="G399" s="8"/>
      <c r="H399" s="8"/>
      <c r="I399" s="14"/>
      <c r="J399" s="14"/>
      <c r="K399" s="14"/>
      <c r="L399" s="14"/>
    </row>
    <row r="400" spans="1:12" hidden="1" x14ac:dyDescent="0.25">
      <c r="A400" s="8"/>
      <c r="B400" s="8"/>
      <c r="C400" s="8"/>
      <c r="D400" s="8"/>
      <c r="E400" s="8"/>
      <c r="F400" s="8"/>
      <c r="G400" s="8"/>
      <c r="H400" s="8"/>
      <c r="I400" s="14"/>
      <c r="J400" s="14"/>
      <c r="K400" s="14"/>
      <c r="L400" s="14"/>
    </row>
    <row r="401" spans="1:12" hidden="1" x14ac:dyDescent="0.25">
      <c r="A401" s="8"/>
      <c r="B401" s="8"/>
      <c r="C401" s="8"/>
      <c r="D401" s="8"/>
      <c r="E401" s="8"/>
      <c r="F401" s="8"/>
      <c r="G401" s="8"/>
      <c r="H401" s="8"/>
      <c r="I401" s="14"/>
      <c r="J401" s="14"/>
      <c r="K401" s="14"/>
      <c r="L401" s="14"/>
    </row>
    <row r="402" spans="1:12" hidden="1" x14ac:dyDescent="0.25">
      <c r="A402" s="8"/>
      <c r="B402" s="8"/>
      <c r="C402" s="8"/>
      <c r="D402" s="8"/>
      <c r="E402" s="8"/>
      <c r="F402" s="8"/>
      <c r="G402" s="8"/>
      <c r="H402" s="8"/>
      <c r="I402" s="14"/>
      <c r="J402" s="14"/>
      <c r="K402" s="14"/>
      <c r="L402" s="14"/>
    </row>
    <row r="403" spans="1:12" hidden="1" x14ac:dyDescent="0.25">
      <c r="A403" s="8"/>
      <c r="B403" s="8"/>
      <c r="C403" s="8"/>
      <c r="D403" s="8"/>
      <c r="E403" s="8"/>
      <c r="F403" s="8"/>
      <c r="G403" s="8"/>
      <c r="H403" s="8"/>
      <c r="I403" s="14"/>
      <c r="J403" s="14"/>
      <c r="K403" s="14"/>
      <c r="L403" s="14"/>
    </row>
    <row r="404" spans="1:12" hidden="1" x14ac:dyDescent="0.25">
      <c r="A404" s="8"/>
      <c r="B404" s="8"/>
      <c r="C404" s="8"/>
      <c r="D404" s="8"/>
      <c r="E404" s="8"/>
      <c r="F404" s="8"/>
      <c r="G404" s="8"/>
      <c r="H404" s="8"/>
      <c r="I404" s="14"/>
      <c r="J404" s="14"/>
      <c r="K404" s="14"/>
      <c r="L404" s="14"/>
    </row>
    <row r="405" spans="1:12" hidden="1" x14ac:dyDescent="0.25">
      <c r="A405" s="8"/>
      <c r="B405" s="8"/>
      <c r="C405" s="8"/>
      <c r="D405" s="8"/>
      <c r="E405" s="8"/>
      <c r="F405" s="8"/>
      <c r="G405" s="8"/>
      <c r="H405" s="8"/>
      <c r="I405" s="14"/>
      <c r="J405" s="14"/>
      <c r="K405" s="14"/>
      <c r="L405" s="14"/>
    </row>
    <row r="406" spans="1:12" hidden="1" x14ac:dyDescent="0.25">
      <c r="A406" s="8"/>
      <c r="B406" s="8"/>
      <c r="C406" s="8"/>
      <c r="D406" s="8"/>
      <c r="E406" s="8"/>
      <c r="F406" s="8"/>
      <c r="G406" s="8"/>
      <c r="H406" s="8"/>
      <c r="I406" s="14"/>
      <c r="J406" s="14"/>
      <c r="K406" s="14"/>
      <c r="L406" s="14"/>
    </row>
    <row r="407" spans="1:12" hidden="1" x14ac:dyDescent="0.25">
      <c r="A407" s="8"/>
      <c r="B407" s="8"/>
      <c r="C407" s="8"/>
      <c r="D407" s="8"/>
      <c r="E407" s="8"/>
      <c r="F407" s="8"/>
      <c r="G407" s="8"/>
      <c r="H407" s="8"/>
      <c r="I407" s="14"/>
      <c r="J407" s="14"/>
      <c r="K407" s="14"/>
      <c r="L407" s="14"/>
    </row>
    <row r="408" spans="1:12" hidden="1" x14ac:dyDescent="0.25">
      <c r="A408" s="8"/>
      <c r="B408" s="8"/>
      <c r="C408" s="8"/>
      <c r="D408" s="8"/>
      <c r="E408" s="8"/>
      <c r="F408" s="8"/>
      <c r="G408" s="8"/>
      <c r="H408" s="8"/>
      <c r="I408" s="14"/>
      <c r="J408" s="14"/>
      <c r="K408" s="14"/>
      <c r="L408" s="14"/>
    </row>
    <row r="409" spans="1:12" hidden="1" x14ac:dyDescent="0.25">
      <c r="A409" s="8"/>
      <c r="B409" s="8"/>
      <c r="C409" s="8"/>
      <c r="D409" s="8"/>
      <c r="E409" s="8"/>
      <c r="F409" s="8"/>
      <c r="G409" s="8"/>
      <c r="H409" s="8"/>
      <c r="I409" s="14"/>
      <c r="J409" s="14"/>
      <c r="K409" s="14"/>
      <c r="L409" s="14"/>
    </row>
    <row r="410" spans="1:12" hidden="1" x14ac:dyDescent="0.25">
      <c r="A410" s="8"/>
      <c r="B410" s="8"/>
      <c r="C410" s="8"/>
      <c r="D410" s="8"/>
      <c r="E410" s="8"/>
      <c r="F410" s="8"/>
      <c r="G410" s="8"/>
      <c r="H410" s="8"/>
      <c r="I410" s="14"/>
      <c r="J410" s="14"/>
      <c r="K410" s="14"/>
      <c r="L410" s="14"/>
    </row>
    <row r="411" spans="1:12" hidden="1" x14ac:dyDescent="0.25">
      <c r="A411" s="8"/>
      <c r="B411" s="8"/>
      <c r="C411" s="8"/>
      <c r="D411" s="8"/>
      <c r="E411" s="8"/>
      <c r="F411" s="8"/>
      <c r="G411" s="8"/>
      <c r="H411" s="8"/>
      <c r="I411" s="14"/>
      <c r="J411" s="14"/>
      <c r="K411" s="14"/>
      <c r="L411" s="14"/>
    </row>
    <row r="412" spans="1:12" hidden="1" x14ac:dyDescent="0.25">
      <c r="A412" s="8"/>
      <c r="B412" s="8"/>
      <c r="C412" s="8"/>
      <c r="D412" s="8"/>
      <c r="E412" s="8"/>
      <c r="F412" s="8"/>
      <c r="G412" s="8"/>
      <c r="H412" s="8"/>
      <c r="I412" s="14"/>
      <c r="J412" s="14"/>
      <c r="K412" s="14"/>
      <c r="L412" s="14"/>
    </row>
    <row r="413" spans="1:12" hidden="1" x14ac:dyDescent="0.25">
      <c r="A413" s="8"/>
      <c r="B413" s="8"/>
      <c r="C413" s="8"/>
      <c r="D413" s="8"/>
      <c r="E413" s="8"/>
      <c r="F413" s="8"/>
      <c r="G413" s="8"/>
      <c r="H413" s="8"/>
      <c r="I413" s="14"/>
      <c r="J413" s="14"/>
      <c r="K413" s="14"/>
      <c r="L413" s="14"/>
    </row>
    <row r="414" spans="1:12" hidden="1" x14ac:dyDescent="0.25">
      <c r="A414" s="8"/>
      <c r="B414" s="8"/>
      <c r="C414" s="8"/>
      <c r="D414" s="8"/>
      <c r="E414" s="8"/>
      <c r="F414" s="8"/>
      <c r="G414" s="8"/>
      <c r="H414" s="8"/>
      <c r="I414" s="14"/>
      <c r="J414" s="14"/>
      <c r="K414" s="14"/>
      <c r="L414" s="14"/>
    </row>
    <row r="415" spans="1:12" hidden="1" x14ac:dyDescent="0.25">
      <c r="A415" s="8"/>
      <c r="B415" s="8"/>
      <c r="C415" s="8"/>
      <c r="D415" s="8"/>
      <c r="E415" s="8"/>
      <c r="F415" s="8"/>
      <c r="G415" s="8"/>
      <c r="H415" s="8"/>
      <c r="I415" s="14"/>
      <c r="J415" s="14"/>
      <c r="K415" s="14"/>
      <c r="L415" s="14"/>
    </row>
    <row r="416" spans="1:12" hidden="1" x14ac:dyDescent="0.25">
      <c r="A416" s="8"/>
      <c r="B416" s="8"/>
      <c r="C416" s="8"/>
      <c r="D416" s="8"/>
      <c r="E416" s="8"/>
      <c r="F416" s="8"/>
      <c r="G416" s="8"/>
      <c r="H416" s="8"/>
      <c r="I416" s="14"/>
      <c r="J416" s="14"/>
      <c r="K416" s="14"/>
      <c r="L416" s="14"/>
    </row>
    <row r="417" spans="1:12" hidden="1" x14ac:dyDescent="0.25">
      <c r="A417" s="8"/>
      <c r="B417" s="8"/>
      <c r="C417" s="8"/>
      <c r="D417" s="8"/>
      <c r="E417" s="8"/>
      <c r="F417" s="8"/>
      <c r="G417" s="8"/>
      <c r="H417" s="8"/>
      <c r="I417" s="14"/>
      <c r="J417" s="14"/>
      <c r="K417" s="14"/>
      <c r="L417" s="14"/>
    </row>
    <row r="418" spans="1:12" hidden="1" x14ac:dyDescent="0.25">
      <c r="A418" s="8"/>
      <c r="B418" s="8"/>
      <c r="C418" s="8"/>
      <c r="D418" s="8"/>
      <c r="E418" s="8"/>
      <c r="F418" s="8"/>
      <c r="G418" s="8"/>
      <c r="H418" s="8"/>
      <c r="I418" s="14"/>
      <c r="J418" s="14"/>
      <c r="K418" s="14"/>
      <c r="L418" s="14"/>
    </row>
    <row r="419" spans="1:12" hidden="1" x14ac:dyDescent="0.25">
      <c r="A419" s="8"/>
      <c r="B419" s="8"/>
      <c r="C419" s="8"/>
      <c r="D419" s="8"/>
      <c r="E419" s="8"/>
      <c r="F419" s="8"/>
      <c r="G419" s="8"/>
      <c r="H419" s="8"/>
      <c r="I419" s="14"/>
      <c r="J419" s="14"/>
      <c r="K419" s="14"/>
      <c r="L419" s="14"/>
    </row>
    <row r="420" spans="1:12" hidden="1" x14ac:dyDescent="0.25">
      <c r="A420" s="8"/>
      <c r="B420" s="8"/>
      <c r="C420" s="8"/>
      <c r="D420" s="8"/>
      <c r="E420" s="8"/>
      <c r="F420" s="8"/>
      <c r="G420" s="8"/>
      <c r="H420" s="8"/>
      <c r="I420" s="14"/>
      <c r="J420" s="14"/>
      <c r="K420" s="14"/>
      <c r="L420" s="14"/>
    </row>
    <row r="421" spans="1:12" hidden="1" x14ac:dyDescent="0.25">
      <c r="A421" s="8"/>
      <c r="B421" s="8"/>
      <c r="C421" s="8"/>
      <c r="D421" s="8"/>
      <c r="E421" s="8"/>
      <c r="F421" s="8"/>
      <c r="G421" s="8"/>
      <c r="H421" s="8"/>
      <c r="I421" s="14"/>
      <c r="J421" s="14"/>
      <c r="K421" s="14"/>
      <c r="L421" s="14"/>
    </row>
    <row r="422" spans="1:12" hidden="1" x14ac:dyDescent="0.25">
      <c r="A422" s="8"/>
      <c r="B422" s="8"/>
      <c r="C422" s="8"/>
      <c r="D422" s="8"/>
      <c r="E422" s="8"/>
      <c r="F422" s="8"/>
      <c r="G422" s="8"/>
      <c r="H422" s="8"/>
      <c r="I422" s="14"/>
      <c r="J422" s="14"/>
      <c r="K422" s="14"/>
      <c r="L422" s="14"/>
    </row>
    <row r="423" spans="1:12" hidden="1" x14ac:dyDescent="0.25">
      <c r="A423" s="8"/>
      <c r="B423" s="8"/>
      <c r="C423" s="8"/>
      <c r="D423" s="8"/>
      <c r="E423" s="8"/>
      <c r="F423" s="8"/>
      <c r="G423" s="8"/>
      <c r="H423" s="8"/>
      <c r="I423" s="14"/>
      <c r="J423" s="14"/>
      <c r="K423" s="14"/>
      <c r="L423" s="14"/>
    </row>
    <row r="424" spans="1:12" hidden="1" x14ac:dyDescent="0.25">
      <c r="A424" s="8"/>
      <c r="B424" s="8"/>
      <c r="C424" s="8"/>
      <c r="D424" s="8"/>
      <c r="E424" s="8"/>
      <c r="F424" s="8"/>
      <c r="G424" s="8"/>
      <c r="H424" s="8"/>
      <c r="I424" s="14"/>
      <c r="J424" s="14"/>
      <c r="K424" s="14"/>
      <c r="L424" s="14"/>
    </row>
    <row r="425" spans="1:12" hidden="1" x14ac:dyDescent="0.25">
      <c r="A425" s="8"/>
      <c r="B425" s="8"/>
      <c r="C425" s="8"/>
      <c r="D425" s="8"/>
      <c r="E425" s="8"/>
      <c r="F425" s="8"/>
      <c r="G425" s="8"/>
      <c r="H425" s="8"/>
      <c r="I425" s="14"/>
      <c r="J425" s="14"/>
      <c r="K425" s="14"/>
      <c r="L425" s="14"/>
    </row>
    <row r="426" spans="1:12" hidden="1" x14ac:dyDescent="0.25">
      <c r="A426" s="8"/>
      <c r="B426" s="8"/>
      <c r="C426" s="8"/>
      <c r="D426" s="8"/>
      <c r="E426" s="8"/>
      <c r="F426" s="8"/>
      <c r="G426" s="8"/>
      <c r="H426" s="8"/>
      <c r="I426" s="14"/>
      <c r="J426" s="14"/>
      <c r="K426" s="14"/>
      <c r="L426" s="14"/>
    </row>
    <row r="427" spans="1:12" hidden="1" x14ac:dyDescent="0.25">
      <c r="A427" s="8"/>
      <c r="B427" s="8"/>
      <c r="C427" s="8"/>
      <c r="D427" s="8"/>
      <c r="E427" s="8"/>
      <c r="F427" s="8"/>
      <c r="G427" s="8"/>
      <c r="H427" s="8"/>
      <c r="I427" s="14"/>
      <c r="J427" s="14"/>
      <c r="K427" s="14"/>
      <c r="L427" s="14"/>
    </row>
    <row r="428" spans="1:12" hidden="1" x14ac:dyDescent="0.25">
      <c r="A428" s="8"/>
      <c r="B428" s="8"/>
      <c r="C428" s="8"/>
      <c r="D428" s="8"/>
      <c r="E428" s="8"/>
      <c r="F428" s="8"/>
      <c r="G428" s="8"/>
      <c r="H428" s="8"/>
      <c r="I428" s="14"/>
      <c r="J428" s="14"/>
      <c r="K428" s="14"/>
      <c r="L428" s="14"/>
    </row>
    <row r="429" spans="1:12" hidden="1" x14ac:dyDescent="0.25">
      <c r="A429" s="8"/>
      <c r="B429" s="8"/>
      <c r="C429" s="8"/>
      <c r="D429" s="8"/>
      <c r="E429" s="8"/>
      <c r="F429" s="8"/>
      <c r="G429" s="8"/>
      <c r="H429" s="8"/>
      <c r="I429" s="14"/>
      <c r="J429" s="14"/>
      <c r="K429" s="14"/>
      <c r="L429" s="14"/>
    </row>
    <row r="430" spans="1:12" hidden="1" x14ac:dyDescent="0.25">
      <c r="A430" s="8"/>
      <c r="B430" s="8"/>
      <c r="C430" s="8"/>
      <c r="D430" s="8"/>
      <c r="E430" s="8"/>
      <c r="F430" s="8"/>
      <c r="G430" s="8"/>
      <c r="H430" s="8"/>
      <c r="I430" s="14"/>
      <c r="J430" s="14"/>
      <c r="K430" s="14"/>
      <c r="L430" s="14"/>
    </row>
    <row r="431" spans="1:12" hidden="1" x14ac:dyDescent="0.25">
      <c r="A431" s="8"/>
      <c r="B431" s="8"/>
      <c r="C431" s="8"/>
      <c r="D431" s="8"/>
      <c r="E431" s="8"/>
      <c r="F431" s="8"/>
      <c r="G431" s="8"/>
      <c r="H431" s="8"/>
      <c r="I431" s="14"/>
      <c r="J431" s="14"/>
      <c r="K431" s="14"/>
      <c r="L431" s="14"/>
    </row>
    <row r="432" spans="1:12" hidden="1" x14ac:dyDescent="0.25">
      <c r="A432" s="8"/>
      <c r="B432" s="8"/>
      <c r="C432" s="8"/>
      <c r="D432" s="8"/>
      <c r="E432" s="8"/>
      <c r="F432" s="8"/>
      <c r="G432" s="8"/>
      <c r="H432" s="8"/>
      <c r="I432" s="14"/>
      <c r="J432" s="14"/>
      <c r="K432" s="14"/>
      <c r="L432" s="14"/>
    </row>
    <row r="433" spans="1:12" hidden="1" x14ac:dyDescent="0.25">
      <c r="A433" s="8"/>
      <c r="B433" s="8"/>
      <c r="C433" s="8"/>
      <c r="D433" s="8"/>
      <c r="E433" s="8"/>
      <c r="F433" s="8"/>
      <c r="G433" s="8"/>
      <c r="H433" s="8"/>
      <c r="I433" s="14"/>
      <c r="J433" s="14"/>
      <c r="K433" s="14"/>
      <c r="L433" s="14"/>
    </row>
    <row r="434" spans="1:12" hidden="1" x14ac:dyDescent="0.25">
      <c r="A434" s="8"/>
      <c r="B434" s="8"/>
      <c r="C434" s="8"/>
      <c r="D434" s="8"/>
      <c r="E434" s="8"/>
      <c r="F434" s="8"/>
      <c r="G434" s="8"/>
      <c r="H434" s="8"/>
      <c r="I434" s="14"/>
      <c r="J434" s="14"/>
      <c r="K434" s="14"/>
      <c r="L434" s="14"/>
    </row>
    <row r="435" spans="1:12" hidden="1" x14ac:dyDescent="0.25">
      <c r="A435" s="8"/>
      <c r="B435" s="8"/>
      <c r="C435" s="8"/>
      <c r="D435" s="8"/>
      <c r="E435" s="8"/>
      <c r="F435" s="8"/>
      <c r="G435" s="8"/>
      <c r="H435" s="8"/>
      <c r="I435" s="14"/>
      <c r="J435" s="14"/>
      <c r="K435" s="14"/>
      <c r="L435" s="14"/>
    </row>
    <row r="436" spans="1:12" hidden="1" x14ac:dyDescent="0.25">
      <c r="A436" s="8"/>
      <c r="B436" s="8"/>
      <c r="C436" s="8"/>
      <c r="D436" s="8"/>
      <c r="E436" s="8"/>
      <c r="F436" s="8"/>
      <c r="G436" s="8"/>
      <c r="H436" s="8"/>
      <c r="I436" s="14"/>
      <c r="J436" s="14"/>
      <c r="K436" s="14"/>
      <c r="L436" s="14"/>
    </row>
    <row r="437" spans="1:12" hidden="1" x14ac:dyDescent="0.25">
      <c r="A437" s="8"/>
      <c r="B437" s="8"/>
      <c r="C437" s="8"/>
      <c r="D437" s="8"/>
      <c r="E437" s="8"/>
      <c r="F437" s="8"/>
      <c r="G437" s="8"/>
      <c r="H437" s="8"/>
      <c r="I437" s="14"/>
      <c r="J437" s="14"/>
      <c r="K437" s="14"/>
      <c r="L437" s="14"/>
    </row>
    <row r="438" spans="1:12" hidden="1" x14ac:dyDescent="0.25">
      <c r="A438" s="8"/>
      <c r="B438" s="8"/>
      <c r="C438" s="8"/>
      <c r="D438" s="8"/>
      <c r="E438" s="8"/>
      <c r="F438" s="8"/>
      <c r="G438" s="8"/>
      <c r="H438" s="8"/>
      <c r="I438" s="14"/>
      <c r="J438" s="14"/>
      <c r="K438" s="14"/>
      <c r="L438" s="14"/>
    </row>
    <row r="439" spans="1:12" hidden="1" x14ac:dyDescent="0.25">
      <c r="A439" s="8"/>
      <c r="B439" s="8"/>
      <c r="C439" s="8"/>
      <c r="D439" s="8"/>
      <c r="E439" s="8"/>
      <c r="F439" s="8"/>
      <c r="G439" s="8"/>
      <c r="H439" s="8"/>
      <c r="I439" s="14"/>
      <c r="J439" s="14"/>
      <c r="K439" s="14"/>
      <c r="L439" s="14"/>
    </row>
    <row r="440" spans="1:12" hidden="1" x14ac:dyDescent="0.25">
      <c r="A440" s="8"/>
      <c r="B440" s="8"/>
      <c r="C440" s="8"/>
      <c r="D440" s="8"/>
      <c r="E440" s="8"/>
      <c r="F440" s="8"/>
      <c r="G440" s="8"/>
      <c r="H440" s="8"/>
      <c r="I440" s="14"/>
      <c r="J440" s="14"/>
      <c r="K440" s="14"/>
      <c r="L440" s="14"/>
    </row>
    <row r="441" spans="1:12" hidden="1" x14ac:dyDescent="0.25">
      <c r="A441" s="8"/>
      <c r="B441" s="8"/>
      <c r="C441" s="8"/>
      <c r="D441" s="8"/>
      <c r="E441" s="8"/>
      <c r="F441" s="8"/>
      <c r="G441" s="8"/>
      <c r="H441" s="8"/>
      <c r="I441" s="14"/>
      <c r="J441" s="14"/>
      <c r="K441" s="14"/>
      <c r="L441" s="14"/>
    </row>
    <row r="442" spans="1:12" hidden="1" x14ac:dyDescent="0.25">
      <c r="A442" s="8"/>
      <c r="B442" s="8"/>
      <c r="C442" s="8"/>
      <c r="D442" s="8"/>
      <c r="E442" s="8"/>
      <c r="F442" s="8"/>
      <c r="G442" s="8"/>
      <c r="H442" s="8"/>
      <c r="I442" s="14"/>
      <c r="J442" s="14"/>
      <c r="K442" s="14"/>
      <c r="L442" s="14"/>
    </row>
    <row r="443" spans="1:12" hidden="1" x14ac:dyDescent="0.25">
      <c r="A443" s="8"/>
      <c r="B443" s="8"/>
      <c r="C443" s="8"/>
      <c r="D443" s="8"/>
      <c r="E443" s="8"/>
      <c r="F443" s="8"/>
      <c r="G443" s="8"/>
      <c r="H443" s="8"/>
      <c r="I443" s="14"/>
      <c r="J443" s="14"/>
      <c r="K443" s="14"/>
      <c r="L443" s="14"/>
    </row>
    <row r="444" spans="1:12" hidden="1" x14ac:dyDescent="0.25">
      <c r="A444" s="8"/>
      <c r="B444" s="8"/>
      <c r="C444" s="8"/>
      <c r="D444" s="8"/>
      <c r="E444" s="8"/>
      <c r="F444" s="8"/>
      <c r="G444" s="8"/>
      <c r="H444" s="8"/>
      <c r="I444" s="14"/>
      <c r="J444" s="14"/>
      <c r="K444" s="14"/>
      <c r="L444" s="14"/>
    </row>
    <row r="445" spans="1:12" hidden="1" x14ac:dyDescent="0.25">
      <c r="A445" s="8"/>
      <c r="B445" s="8"/>
      <c r="C445" s="8"/>
      <c r="D445" s="8"/>
      <c r="E445" s="8"/>
      <c r="F445" s="8"/>
      <c r="G445" s="8"/>
      <c r="H445" s="8"/>
      <c r="I445" s="14"/>
      <c r="J445" s="14"/>
      <c r="K445" s="14"/>
      <c r="L445" s="14"/>
    </row>
    <row r="446" spans="1:12" hidden="1" x14ac:dyDescent="0.25">
      <c r="A446" s="8"/>
      <c r="B446" s="8"/>
      <c r="C446" s="8"/>
      <c r="D446" s="8"/>
      <c r="E446" s="8"/>
      <c r="F446" s="8"/>
      <c r="G446" s="8"/>
      <c r="H446" s="8"/>
      <c r="I446" s="14"/>
      <c r="J446" s="14"/>
      <c r="K446" s="14"/>
      <c r="L446" s="14"/>
    </row>
    <row r="447" spans="1:12" hidden="1" x14ac:dyDescent="0.25">
      <c r="A447" s="8"/>
      <c r="B447" s="8"/>
      <c r="C447" s="8"/>
      <c r="D447" s="8"/>
      <c r="E447" s="8"/>
      <c r="F447" s="8"/>
      <c r="G447" s="8"/>
      <c r="H447" s="8"/>
      <c r="I447" s="14"/>
      <c r="J447" s="14"/>
      <c r="K447" s="14"/>
      <c r="L447" s="14"/>
    </row>
    <row r="448" spans="1:12" hidden="1" x14ac:dyDescent="0.25">
      <c r="A448" s="8"/>
      <c r="B448" s="8"/>
      <c r="C448" s="8"/>
      <c r="D448" s="8"/>
      <c r="E448" s="8"/>
      <c r="F448" s="8"/>
      <c r="G448" s="8"/>
      <c r="H448" s="8"/>
      <c r="I448" s="14"/>
      <c r="J448" s="14"/>
      <c r="K448" s="14"/>
      <c r="L448" s="14"/>
    </row>
    <row r="449" spans="1:12" hidden="1" x14ac:dyDescent="0.25">
      <c r="A449" s="8"/>
      <c r="B449" s="8"/>
      <c r="C449" s="8"/>
      <c r="D449" s="8"/>
      <c r="E449" s="8"/>
      <c r="F449" s="8"/>
      <c r="G449" s="8"/>
      <c r="H449" s="8"/>
      <c r="I449" s="14"/>
      <c r="J449" s="14"/>
      <c r="K449" s="14"/>
      <c r="L449" s="14"/>
    </row>
    <row r="450" spans="1:12" hidden="1" x14ac:dyDescent="0.25">
      <c r="A450" s="8"/>
      <c r="B450" s="8"/>
      <c r="C450" s="8"/>
      <c r="D450" s="8"/>
      <c r="E450" s="8"/>
      <c r="F450" s="8"/>
      <c r="G450" s="8"/>
      <c r="H450" s="8"/>
      <c r="I450" s="14"/>
      <c r="J450" s="14"/>
      <c r="K450" s="14"/>
      <c r="L450" s="14"/>
    </row>
    <row r="451" spans="1:12" hidden="1" x14ac:dyDescent="0.25">
      <c r="A451" s="8"/>
      <c r="B451" s="8"/>
      <c r="C451" s="8"/>
      <c r="D451" s="8"/>
      <c r="E451" s="8"/>
      <c r="F451" s="8"/>
      <c r="G451" s="8"/>
      <c r="H451" s="8"/>
      <c r="I451" s="14"/>
      <c r="J451" s="14"/>
      <c r="K451" s="14"/>
      <c r="L451" s="14"/>
    </row>
    <row r="452" spans="1:12" hidden="1" x14ac:dyDescent="0.25">
      <c r="A452" s="8"/>
      <c r="B452" s="8"/>
      <c r="C452" s="8"/>
      <c r="D452" s="8"/>
      <c r="E452" s="8"/>
      <c r="F452" s="8"/>
      <c r="G452" s="8"/>
      <c r="H452" s="8"/>
      <c r="I452" s="14"/>
      <c r="J452" s="14"/>
      <c r="K452" s="14"/>
      <c r="L452" s="14"/>
    </row>
    <row r="453" spans="1:12" hidden="1" x14ac:dyDescent="0.25">
      <c r="A453" s="8"/>
      <c r="B453" s="8"/>
      <c r="C453" s="8"/>
      <c r="D453" s="8"/>
      <c r="E453" s="8"/>
      <c r="F453" s="8"/>
      <c r="G453" s="8"/>
      <c r="H453" s="8"/>
      <c r="I453" s="14"/>
      <c r="J453" s="14"/>
      <c r="K453" s="14"/>
      <c r="L453" s="14"/>
    </row>
    <row r="454" spans="1:12" hidden="1" x14ac:dyDescent="0.25">
      <c r="A454" s="8"/>
      <c r="B454" s="8"/>
      <c r="C454" s="8"/>
      <c r="D454" s="8"/>
      <c r="E454" s="8"/>
      <c r="F454" s="8"/>
      <c r="G454" s="8"/>
      <c r="H454" s="8"/>
      <c r="I454" s="14"/>
      <c r="J454" s="14"/>
      <c r="K454" s="14"/>
      <c r="L454" s="14"/>
    </row>
    <row r="455" spans="1:12" hidden="1" x14ac:dyDescent="0.25">
      <c r="A455" s="8"/>
      <c r="B455" s="8"/>
      <c r="C455" s="8"/>
      <c r="D455" s="8"/>
      <c r="E455" s="8"/>
      <c r="F455" s="8"/>
      <c r="G455" s="8"/>
      <c r="H455" s="8"/>
      <c r="I455" s="14"/>
      <c r="J455" s="14"/>
      <c r="K455" s="14"/>
      <c r="L455" s="14"/>
    </row>
    <row r="456" spans="1:12" hidden="1" x14ac:dyDescent="0.25">
      <c r="A456" s="8"/>
      <c r="B456" s="8"/>
      <c r="C456" s="8"/>
      <c r="D456" s="8"/>
      <c r="E456" s="8"/>
      <c r="F456" s="8"/>
      <c r="G456" s="8"/>
      <c r="H456" s="8"/>
      <c r="I456" s="14"/>
      <c r="J456" s="14"/>
      <c r="K456" s="14"/>
      <c r="L456" s="14"/>
    </row>
    <row r="457" spans="1:12" hidden="1" x14ac:dyDescent="0.25">
      <c r="A457" s="8"/>
      <c r="B457" s="8"/>
      <c r="C457" s="8"/>
      <c r="D457" s="8"/>
      <c r="E457" s="8"/>
      <c r="F457" s="8"/>
      <c r="G457" s="8"/>
      <c r="H457" s="8"/>
      <c r="I457" s="14"/>
      <c r="J457" s="14"/>
      <c r="K457" s="14"/>
      <c r="L457" s="14"/>
    </row>
    <row r="458" spans="1:12" hidden="1" x14ac:dyDescent="0.25">
      <c r="A458" s="8"/>
      <c r="B458" s="8"/>
      <c r="C458" s="8"/>
      <c r="D458" s="8"/>
      <c r="E458" s="8"/>
      <c r="F458" s="8"/>
      <c r="G458" s="8"/>
      <c r="H458" s="8"/>
      <c r="I458" s="14"/>
      <c r="J458" s="14"/>
      <c r="K458" s="14"/>
      <c r="L458" s="14"/>
    </row>
    <row r="459" spans="1:12" hidden="1" x14ac:dyDescent="0.25">
      <c r="A459" s="8"/>
      <c r="B459" s="8"/>
      <c r="C459" s="8"/>
      <c r="D459" s="8"/>
      <c r="E459" s="8"/>
      <c r="F459" s="8"/>
      <c r="G459" s="8"/>
      <c r="H459" s="8"/>
      <c r="I459" s="14"/>
      <c r="J459" s="14"/>
      <c r="K459" s="14"/>
      <c r="L459" s="14"/>
    </row>
    <row r="460" spans="1:12" hidden="1" x14ac:dyDescent="0.25">
      <c r="A460" s="8"/>
      <c r="B460" s="8"/>
      <c r="C460" s="8"/>
      <c r="D460" s="8"/>
      <c r="E460" s="8"/>
      <c r="F460" s="8"/>
      <c r="G460" s="8"/>
      <c r="H460" s="8"/>
      <c r="I460" s="14"/>
      <c r="J460" s="14"/>
      <c r="K460" s="14"/>
      <c r="L460" s="14"/>
    </row>
    <row r="461" spans="1:12" hidden="1" x14ac:dyDescent="0.25">
      <c r="A461" s="8"/>
      <c r="B461" s="8"/>
      <c r="C461" s="8"/>
      <c r="D461" s="8"/>
      <c r="E461" s="8"/>
      <c r="F461" s="8"/>
      <c r="G461" s="8"/>
      <c r="H461" s="8"/>
      <c r="I461" s="14"/>
      <c r="J461" s="14"/>
      <c r="K461" s="14"/>
      <c r="L461" s="14"/>
    </row>
    <row r="462" spans="1:12" hidden="1" x14ac:dyDescent="0.25">
      <c r="A462" s="8"/>
      <c r="B462" s="8"/>
      <c r="C462" s="8"/>
      <c r="D462" s="8"/>
      <c r="E462" s="8"/>
      <c r="F462" s="8"/>
      <c r="G462" s="8"/>
      <c r="H462" s="8"/>
      <c r="I462" s="14"/>
      <c r="J462" s="14"/>
      <c r="K462" s="14"/>
      <c r="L462" s="14"/>
    </row>
    <row r="463" spans="1:12" hidden="1" x14ac:dyDescent="0.25">
      <c r="A463" s="8"/>
      <c r="B463" s="8"/>
      <c r="C463" s="8"/>
      <c r="D463" s="8"/>
      <c r="E463" s="8"/>
      <c r="F463" s="8"/>
      <c r="G463" s="8"/>
      <c r="H463" s="8"/>
      <c r="I463" s="14"/>
      <c r="J463" s="14"/>
      <c r="K463" s="14"/>
      <c r="L463" s="14"/>
    </row>
    <row r="464" spans="1:12" hidden="1" x14ac:dyDescent="0.25">
      <c r="A464" s="8"/>
      <c r="B464" s="8"/>
      <c r="C464" s="8"/>
      <c r="D464" s="8"/>
      <c r="E464" s="8"/>
      <c r="F464" s="8"/>
      <c r="G464" s="8"/>
      <c r="H464" s="8"/>
      <c r="I464" s="14"/>
      <c r="J464" s="14"/>
      <c r="K464" s="14"/>
      <c r="L464" s="14"/>
    </row>
    <row r="465" spans="1:12" hidden="1" x14ac:dyDescent="0.25">
      <c r="A465" s="8"/>
      <c r="B465" s="8"/>
      <c r="C465" s="8"/>
      <c r="D465" s="8"/>
      <c r="E465" s="8"/>
      <c r="F465" s="8"/>
      <c r="G465" s="8"/>
      <c r="H465" s="8"/>
      <c r="I465" s="14"/>
      <c r="J465" s="14"/>
      <c r="K465" s="14"/>
      <c r="L465" s="14"/>
    </row>
    <row r="466" spans="1:12" hidden="1" x14ac:dyDescent="0.25">
      <c r="A466" s="8"/>
      <c r="B466" s="8"/>
      <c r="C466" s="8"/>
      <c r="D466" s="8"/>
      <c r="E466" s="8"/>
      <c r="F466" s="8"/>
      <c r="G466" s="8"/>
      <c r="H466" s="8"/>
      <c r="I466" s="14"/>
      <c r="J466" s="14"/>
      <c r="K466" s="14"/>
      <c r="L466" s="14"/>
    </row>
    <row r="467" spans="1:12" hidden="1" x14ac:dyDescent="0.25">
      <c r="A467" s="8"/>
      <c r="B467" s="8"/>
      <c r="C467" s="8"/>
      <c r="D467" s="8"/>
      <c r="E467" s="8"/>
      <c r="F467" s="8"/>
      <c r="G467" s="8"/>
      <c r="H467" s="8"/>
      <c r="I467" s="14"/>
      <c r="J467" s="14"/>
      <c r="K467" s="14"/>
      <c r="L467" s="14"/>
    </row>
    <row r="468" spans="1:12" hidden="1" x14ac:dyDescent="0.25">
      <c r="A468" s="8"/>
      <c r="B468" s="8"/>
      <c r="C468" s="8"/>
      <c r="D468" s="8"/>
      <c r="E468" s="8"/>
      <c r="F468" s="8"/>
      <c r="G468" s="8"/>
      <c r="H468" s="8"/>
      <c r="I468" s="14"/>
      <c r="J468" s="14"/>
      <c r="K468" s="14"/>
      <c r="L468" s="14"/>
    </row>
    <row r="469" spans="1:12" hidden="1" x14ac:dyDescent="0.25">
      <c r="A469" s="8"/>
      <c r="B469" s="8"/>
      <c r="C469" s="8"/>
      <c r="D469" s="8"/>
      <c r="E469" s="8"/>
      <c r="F469" s="8"/>
      <c r="G469" s="8"/>
      <c r="H469" s="8"/>
      <c r="I469" s="14"/>
      <c r="J469" s="14"/>
      <c r="K469" s="14"/>
      <c r="L469" s="14"/>
    </row>
    <row r="470" spans="1:12" hidden="1" x14ac:dyDescent="0.25">
      <c r="A470" s="8"/>
      <c r="B470" s="8"/>
      <c r="C470" s="8"/>
      <c r="D470" s="8"/>
      <c r="E470" s="8"/>
      <c r="F470" s="8"/>
      <c r="G470" s="8"/>
      <c r="H470" s="8"/>
      <c r="I470" s="14"/>
      <c r="J470" s="14"/>
      <c r="K470" s="14"/>
      <c r="L470" s="14"/>
    </row>
    <row r="471" spans="1:12" hidden="1" x14ac:dyDescent="0.25">
      <c r="A471" s="8"/>
      <c r="B471" s="8"/>
      <c r="C471" s="8"/>
      <c r="D471" s="8"/>
      <c r="E471" s="8"/>
      <c r="F471" s="8"/>
      <c r="G471" s="8"/>
      <c r="H471" s="8"/>
      <c r="I471" s="14"/>
      <c r="J471" s="14"/>
      <c r="K471" s="14"/>
      <c r="L471" s="14"/>
    </row>
    <row r="472" spans="1:12" hidden="1" x14ac:dyDescent="0.25">
      <c r="A472" s="8"/>
      <c r="B472" s="8"/>
      <c r="C472" s="8"/>
      <c r="D472" s="8"/>
      <c r="E472" s="8"/>
      <c r="F472" s="8"/>
      <c r="G472" s="8"/>
      <c r="H472" s="8"/>
      <c r="I472" s="14"/>
      <c r="J472" s="14"/>
      <c r="K472" s="14"/>
      <c r="L472" s="14"/>
    </row>
    <row r="473" spans="1:12" hidden="1" x14ac:dyDescent="0.25">
      <c r="A473" s="8"/>
      <c r="B473" s="8"/>
      <c r="C473" s="8"/>
      <c r="D473" s="8"/>
      <c r="E473" s="8"/>
      <c r="F473" s="8"/>
      <c r="G473" s="8"/>
      <c r="H473" s="8"/>
      <c r="I473" s="14"/>
      <c r="J473" s="14"/>
      <c r="K473" s="14"/>
      <c r="L473" s="14"/>
    </row>
    <row r="474" spans="1:12" hidden="1" x14ac:dyDescent="0.25">
      <c r="A474" s="8"/>
      <c r="B474" s="8"/>
      <c r="C474" s="8"/>
      <c r="D474" s="8"/>
      <c r="E474" s="8"/>
      <c r="F474" s="8"/>
      <c r="G474" s="8"/>
      <c r="H474" s="8"/>
      <c r="I474" s="14"/>
      <c r="J474" s="14"/>
      <c r="K474" s="14"/>
      <c r="L474" s="14"/>
    </row>
    <row r="475" spans="1:12" hidden="1" x14ac:dyDescent="0.25">
      <c r="A475" s="8"/>
      <c r="B475" s="8"/>
      <c r="C475" s="8"/>
      <c r="D475" s="8"/>
      <c r="E475" s="8"/>
      <c r="F475" s="8"/>
      <c r="G475" s="8"/>
      <c r="H475" s="8"/>
      <c r="I475" s="14"/>
      <c r="J475" s="14"/>
      <c r="K475" s="14"/>
      <c r="L475" s="14"/>
    </row>
    <row r="476" spans="1:12" hidden="1" x14ac:dyDescent="0.25">
      <c r="A476" s="8"/>
      <c r="B476" s="8"/>
      <c r="C476" s="8"/>
      <c r="D476" s="8"/>
      <c r="E476" s="8"/>
      <c r="F476" s="8"/>
      <c r="G476" s="8"/>
      <c r="H476" s="8"/>
      <c r="I476" s="14"/>
      <c r="J476" s="14"/>
      <c r="K476" s="14"/>
      <c r="L476" s="14"/>
    </row>
    <row r="477" spans="1:12" hidden="1" x14ac:dyDescent="0.25">
      <c r="A477" s="8"/>
      <c r="B477" s="8"/>
      <c r="C477" s="8"/>
      <c r="D477" s="8"/>
      <c r="E477" s="8"/>
      <c r="F477" s="8"/>
      <c r="G477" s="8"/>
      <c r="H477" s="8"/>
      <c r="I477" s="14"/>
      <c r="J477" s="14"/>
      <c r="K477" s="14"/>
      <c r="L477" s="14"/>
    </row>
    <row r="478" spans="1:12" hidden="1" x14ac:dyDescent="0.25">
      <c r="A478" s="8"/>
      <c r="B478" s="8"/>
      <c r="C478" s="8"/>
      <c r="D478" s="8"/>
      <c r="E478" s="8"/>
      <c r="F478" s="8"/>
      <c r="G478" s="8"/>
      <c r="H478" s="8"/>
      <c r="I478" s="14"/>
      <c r="J478" s="14"/>
      <c r="K478" s="14"/>
      <c r="L478" s="14"/>
    </row>
    <row r="479" spans="1:12" hidden="1" x14ac:dyDescent="0.25">
      <c r="A479" s="8"/>
      <c r="B479" s="8"/>
      <c r="C479" s="8"/>
      <c r="D479" s="8"/>
      <c r="E479" s="8"/>
      <c r="F479" s="8"/>
      <c r="G479" s="8"/>
      <c r="H479" s="8"/>
      <c r="I479" s="14"/>
      <c r="J479" s="14"/>
      <c r="K479" s="14"/>
      <c r="L479" s="14"/>
    </row>
    <row r="480" spans="1:12" hidden="1" x14ac:dyDescent="0.25">
      <c r="A480" s="8"/>
      <c r="B480" s="8"/>
      <c r="C480" s="8"/>
      <c r="D480" s="8"/>
      <c r="E480" s="8"/>
      <c r="F480" s="8"/>
      <c r="G480" s="8"/>
      <c r="H480" s="8"/>
      <c r="I480" s="14"/>
      <c r="J480" s="14"/>
      <c r="K480" s="14"/>
      <c r="L480" s="14"/>
    </row>
    <row r="481" spans="1:12" hidden="1" x14ac:dyDescent="0.25">
      <c r="A481" s="8"/>
      <c r="B481" s="8"/>
      <c r="C481" s="8"/>
      <c r="D481" s="8"/>
      <c r="E481" s="8"/>
      <c r="F481" s="8"/>
      <c r="G481" s="8"/>
      <c r="H481" s="8"/>
      <c r="I481" s="14"/>
      <c r="J481" s="14"/>
      <c r="K481" s="14"/>
      <c r="L481" s="14"/>
    </row>
    <row r="482" spans="1:12" hidden="1" x14ac:dyDescent="0.25">
      <c r="A482" s="8"/>
      <c r="B482" s="8"/>
      <c r="C482" s="8"/>
      <c r="D482" s="8"/>
      <c r="E482" s="8"/>
      <c r="F482" s="8"/>
      <c r="G482" s="8"/>
      <c r="H482" s="8"/>
      <c r="I482" s="14"/>
      <c r="J482" s="14"/>
      <c r="K482" s="14"/>
      <c r="L482" s="14"/>
    </row>
    <row r="483" spans="1:12" hidden="1" x14ac:dyDescent="0.25">
      <c r="A483" s="8"/>
      <c r="B483" s="8"/>
      <c r="C483" s="8"/>
      <c r="D483" s="8"/>
      <c r="E483" s="8"/>
      <c r="F483" s="8"/>
      <c r="G483" s="8"/>
      <c r="H483" s="8"/>
      <c r="I483" s="14"/>
      <c r="J483" s="14"/>
      <c r="K483" s="14"/>
      <c r="L483" s="14"/>
    </row>
    <row r="484" spans="1:12" hidden="1" x14ac:dyDescent="0.25">
      <c r="A484" s="8"/>
      <c r="B484" s="8"/>
      <c r="C484" s="8"/>
      <c r="D484" s="8"/>
      <c r="E484" s="8"/>
      <c r="F484" s="8"/>
      <c r="G484" s="8"/>
      <c r="H484" s="8"/>
      <c r="I484" s="14"/>
      <c r="J484" s="14"/>
      <c r="K484" s="14"/>
      <c r="L484" s="14"/>
    </row>
    <row r="485" spans="1:12" hidden="1" x14ac:dyDescent="0.25">
      <c r="A485" s="8"/>
      <c r="B485" s="8"/>
      <c r="C485" s="8"/>
      <c r="D485" s="8"/>
      <c r="E485" s="8"/>
      <c r="F485" s="8"/>
      <c r="G485" s="8"/>
      <c r="H485" s="8"/>
      <c r="I485" s="14"/>
      <c r="J485" s="14"/>
      <c r="K485" s="14"/>
      <c r="L485" s="14"/>
    </row>
    <row r="486" spans="1:12" hidden="1" x14ac:dyDescent="0.25">
      <c r="A486" s="8"/>
      <c r="B486" s="8"/>
      <c r="C486" s="8"/>
      <c r="D486" s="8"/>
      <c r="E486" s="8"/>
      <c r="F486" s="8"/>
      <c r="G486" s="8"/>
      <c r="H486" s="8"/>
      <c r="I486" s="14"/>
      <c r="J486" s="14"/>
      <c r="K486" s="14"/>
      <c r="L486" s="14"/>
    </row>
    <row r="487" spans="1:12" hidden="1" x14ac:dyDescent="0.25">
      <c r="A487" s="8"/>
      <c r="B487" s="8"/>
      <c r="C487" s="8"/>
      <c r="D487" s="8"/>
      <c r="E487" s="8"/>
      <c r="F487" s="8"/>
      <c r="G487" s="8"/>
      <c r="H487" s="8"/>
      <c r="I487" s="14"/>
      <c r="J487" s="14"/>
      <c r="K487" s="14"/>
      <c r="L487" s="14"/>
    </row>
    <row r="488" spans="1:12" hidden="1" x14ac:dyDescent="0.25">
      <c r="A488" s="8"/>
      <c r="B488" s="8"/>
      <c r="C488" s="8"/>
      <c r="D488" s="8"/>
      <c r="E488" s="8"/>
      <c r="F488" s="8"/>
      <c r="G488" s="8"/>
      <c r="H488" s="8"/>
      <c r="I488" s="14"/>
      <c r="J488" s="14"/>
      <c r="K488" s="14"/>
      <c r="L488" s="14"/>
    </row>
    <row r="489" spans="1:12" hidden="1" x14ac:dyDescent="0.25">
      <c r="A489" s="8"/>
      <c r="B489" s="8"/>
      <c r="C489" s="8"/>
      <c r="D489" s="8"/>
      <c r="E489" s="8"/>
      <c r="F489" s="8"/>
      <c r="G489" s="8"/>
      <c r="H489" s="8"/>
      <c r="I489" s="14"/>
      <c r="J489" s="14"/>
      <c r="K489" s="14"/>
      <c r="L489" s="14"/>
    </row>
    <row r="490" spans="1:12" hidden="1" x14ac:dyDescent="0.25">
      <c r="A490" s="8"/>
      <c r="B490" s="8"/>
      <c r="C490" s="8"/>
      <c r="D490" s="8"/>
      <c r="E490" s="8"/>
      <c r="F490" s="8"/>
      <c r="G490" s="8"/>
      <c r="H490" s="8"/>
      <c r="I490" s="14"/>
      <c r="J490" s="14"/>
      <c r="K490" s="14"/>
      <c r="L490" s="14"/>
    </row>
    <row r="491" spans="1:12" hidden="1" x14ac:dyDescent="0.25">
      <c r="A491" s="8"/>
      <c r="B491" s="8"/>
      <c r="C491" s="8"/>
      <c r="D491" s="8"/>
      <c r="E491" s="8"/>
      <c r="F491" s="8"/>
      <c r="G491" s="8"/>
      <c r="H491" s="8"/>
      <c r="I491" s="14"/>
      <c r="J491" s="14"/>
      <c r="K491" s="14"/>
      <c r="L491" s="14"/>
    </row>
    <row r="492" spans="1:12" hidden="1" x14ac:dyDescent="0.25">
      <c r="A492" s="8"/>
      <c r="B492" s="8"/>
      <c r="C492" s="8"/>
      <c r="D492" s="8"/>
      <c r="E492" s="8"/>
      <c r="F492" s="8"/>
      <c r="G492" s="8"/>
      <c r="H492" s="8"/>
      <c r="I492" s="14"/>
      <c r="J492" s="14"/>
      <c r="K492" s="14"/>
      <c r="L492" s="14"/>
    </row>
    <row r="493" spans="1:12" hidden="1" x14ac:dyDescent="0.25">
      <c r="A493" s="8"/>
      <c r="B493" s="8"/>
      <c r="C493" s="8"/>
      <c r="D493" s="8"/>
      <c r="E493" s="8"/>
      <c r="F493" s="8"/>
      <c r="G493" s="8"/>
      <c r="H493" s="8"/>
      <c r="I493" s="14"/>
      <c r="J493" s="14"/>
      <c r="K493" s="14"/>
      <c r="L493" s="14"/>
    </row>
    <row r="494" spans="1:12" hidden="1" x14ac:dyDescent="0.25">
      <c r="A494" s="8"/>
      <c r="B494" s="8"/>
      <c r="C494" s="8"/>
      <c r="D494" s="8"/>
      <c r="E494" s="8"/>
      <c r="F494" s="8"/>
      <c r="G494" s="8"/>
      <c r="H494" s="8"/>
      <c r="I494" s="14"/>
      <c r="J494" s="14"/>
      <c r="K494" s="14"/>
      <c r="L494" s="14"/>
    </row>
    <row r="495" spans="1:12" hidden="1" x14ac:dyDescent="0.25">
      <c r="A495" s="8"/>
      <c r="B495" s="8"/>
      <c r="C495" s="8"/>
      <c r="D495" s="8"/>
      <c r="E495" s="8"/>
      <c r="F495" s="8"/>
      <c r="G495" s="8"/>
      <c r="H495" s="8"/>
      <c r="I495" s="14"/>
      <c r="J495" s="14"/>
      <c r="K495" s="14"/>
      <c r="L495" s="14"/>
    </row>
    <row r="496" spans="1:12" hidden="1" x14ac:dyDescent="0.25">
      <c r="A496" s="8"/>
      <c r="B496" s="8"/>
      <c r="C496" s="8"/>
      <c r="D496" s="8"/>
      <c r="E496" s="8"/>
      <c r="F496" s="8"/>
      <c r="G496" s="8"/>
      <c r="H496" s="8"/>
      <c r="I496" s="14"/>
      <c r="J496" s="14"/>
      <c r="K496" s="14"/>
      <c r="L496" s="14"/>
    </row>
    <row r="497" spans="1:12" hidden="1" x14ac:dyDescent="0.25">
      <c r="A497" s="8"/>
      <c r="B497" s="8"/>
      <c r="C497" s="8"/>
      <c r="D497" s="8"/>
      <c r="E497" s="8"/>
      <c r="F497" s="8"/>
      <c r="G497" s="8"/>
      <c r="H497" s="8"/>
      <c r="I497" s="14"/>
      <c r="J497" s="14"/>
      <c r="K497" s="14"/>
      <c r="L497" s="14"/>
    </row>
    <row r="498" spans="1:12" hidden="1" x14ac:dyDescent="0.25">
      <c r="A498" s="8"/>
      <c r="B498" s="8"/>
      <c r="C498" s="8"/>
      <c r="D498" s="8"/>
      <c r="E498" s="8"/>
      <c r="F498" s="8"/>
      <c r="G498" s="8"/>
      <c r="H498" s="8"/>
      <c r="I498" s="14"/>
      <c r="J498" s="14"/>
      <c r="K498" s="14"/>
      <c r="L498" s="14"/>
    </row>
    <row r="499" spans="1:12" hidden="1" x14ac:dyDescent="0.25">
      <c r="A499" s="8"/>
      <c r="B499" s="8"/>
      <c r="C499" s="8"/>
      <c r="D499" s="8"/>
      <c r="E499" s="8"/>
      <c r="F499" s="8"/>
      <c r="G499" s="8"/>
      <c r="H499" s="8"/>
      <c r="I499" s="14"/>
      <c r="J499" s="14"/>
      <c r="K499" s="14"/>
      <c r="L499" s="14"/>
    </row>
    <row r="500" spans="1:12" hidden="1" x14ac:dyDescent="0.25">
      <c r="A500" s="8"/>
      <c r="B500" s="8"/>
      <c r="C500" s="8"/>
      <c r="D500" s="8"/>
      <c r="E500" s="8"/>
      <c r="F500" s="8"/>
      <c r="G500" s="8"/>
      <c r="H500" s="8"/>
      <c r="I500" s="14"/>
      <c r="J500" s="14"/>
      <c r="K500" s="14"/>
      <c r="L500" s="14"/>
    </row>
    <row r="501" spans="1:12" hidden="1" x14ac:dyDescent="0.25">
      <c r="A501" s="8"/>
      <c r="B501" s="8"/>
      <c r="C501" s="8"/>
      <c r="D501" s="8"/>
      <c r="E501" s="8"/>
      <c r="F501" s="8"/>
      <c r="G501" s="8"/>
      <c r="H501" s="8"/>
      <c r="I501" s="14"/>
      <c r="J501" s="14"/>
      <c r="K501" s="14"/>
      <c r="L501" s="14"/>
    </row>
    <row r="502" spans="1:12" hidden="1" x14ac:dyDescent="0.25">
      <c r="A502" s="8"/>
      <c r="B502" s="8"/>
      <c r="C502" s="8"/>
      <c r="D502" s="8"/>
      <c r="E502" s="8"/>
      <c r="F502" s="8"/>
      <c r="G502" s="8"/>
      <c r="H502" s="8"/>
      <c r="I502" s="14"/>
      <c r="J502" s="14"/>
      <c r="K502" s="14"/>
      <c r="L502" s="14"/>
    </row>
    <row r="503" spans="1:12" hidden="1" x14ac:dyDescent="0.25">
      <c r="A503" s="8"/>
      <c r="B503" s="8"/>
      <c r="C503" s="8"/>
      <c r="D503" s="8"/>
      <c r="E503" s="8"/>
      <c r="F503" s="8"/>
      <c r="G503" s="8"/>
      <c r="H503" s="8"/>
      <c r="I503" s="14"/>
      <c r="J503" s="14"/>
      <c r="K503" s="14"/>
      <c r="L503" s="14"/>
    </row>
    <row r="504" spans="1:12" hidden="1" x14ac:dyDescent="0.25">
      <c r="A504" s="8"/>
      <c r="B504" s="8"/>
      <c r="C504" s="8"/>
      <c r="D504" s="8"/>
      <c r="E504" s="8"/>
      <c r="F504" s="8"/>
      <c r="G504" s="8"/>
      <c r="H504" s="8"/>
      <c r="I504" s="14"/>
      <c r="J504" s="14"/>
      <c r="K504" s="14"/>
      <c r="L504" s="14"/>
    </row>
    <row r="505" spans="1:12" ht="39" hidden="1" x14ac:dyDescent="0.25">
      <c r="A505" s="15" t="s">
        <v>0</v>
      </c>
      <c r="B505" s="15"/>
      <c r="C505" s="8"/>
      <c r="D505" s="8"/>
      <c r="E505" s="8"/>
      <c r="F505" s="16"/>
      <c r="G505" s="16"/>
      <c r="H505" s="16"/>
      <c r="I505" s="14"/>
      <c r="J505" s="14"/>
      <c r="K505" s="14"/>
      <c r="L505" s="14"/>
    </row>
    <row r="506" spans="1:12" hidden="1" x14ac:dyDescent="0.25"/>
    <row r="507" spans="1:12" hidden="1" x14ac:dyDescent="0.25"/>
    <row r="508" spans="1:12" hidden="1" x14ac:dyDescent="0.25"/>
    <row r="509" spans="1:12" hidden="1" x14ac:dyDescent="0.25"/>
    <row r="510" spans="1:12" hidden="1" x14ac:dyDescent="0.25">
      <c r="K510" s="11"/>
    </row>
    <row r="511" spans="1:12" hidden="1" x14ac:dyDescent="0.25"/>
    <row r="512" spans="1: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</sheetData>
  <sortState xmlns:xlrd2="http://schemas.microsoft.com/office/spreadsheetml/2017/richdata2" ref="C3:L146">
    <sortCondition ref="F3:F14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N1000"/>
  <sheetViews>
    <sheetView workbookViewId="0">
      <pane ySplit="2" topLeftCell="A44" activePane="bottomLeft" state="frozen"/>
      <selection pane="bottomLeft" activeCell="S301" sqref="S301"/>
    </sheetView>
  </sheetViews>
  <sheetFormatPr baseColWidth="10" defaultColWidth="9.140625" defaultRowHeight="12.75" x14ac:dyDescent="0.2"/>
  <cols>
    <col min="1" max="1" width="36.7109375" style="8" customWidth="1"/>
    <col min="2" max="2" width="8.5703125" style="8" bestFit="1" customWidth="1"/>
    <col min="3" max="3" width="13.7109375" style="8" customWidth="1"/>
    <col min="4" max="4" width="8.5703125" style="8" bestFit="1" customWidth="1"/>
    <col min="5" max="5" width="36.140625" style="8" bestFit="1" customWidth="1"/>
    <col min="6" max="6" width="8.85546875" style="8" bestFit="1" customWidth="1"/>
    <col min="7" max="7" width="12" style="8" customWidth="1"/>
    <col min="8" max="10" width="8.5703125" style="8" bestFit="1" customWidth="1"/>
    <col min="11" max="11" width="15.28515625" style="8" customWidth="1"/>
    <col min="12" max="12" width="20.28515625" style="8" bestFit="1" customWidth="1"/>
    <col min="13" max="13" width="0" style="8" hidden="1" customWidth="1"/>
    <col min="14" max="14" width="9.140625" style="8" hidden="1" customWidth="1"/>
    <col min="15" max="15" width="0" style="8" hidden="1" customWidth="1"/>
    <col min="16" max="16384" width="9.140625" style="8"/>
  </cols>
  <sheetData>
    <row r="1" spans="1:14" s="7" customFormat="1" ht="48" customHeight="1" x14ac:dyDescent="0.2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4" ht="51" x14ac:dyDescent="0.2">
      <c r="A2" s="1" t="s">
        <v>13</v>
      </c>
      <c r="B2" s="1" t="s">
        <v>14</v>
      </c>
      <c r="C2" s="2" t="s">
        <v>15</v>
      </c>
      <c r="D2" s="1" t="s">
        <v>16</v>
      </c>
      <c r="E2" s="2" t="s">
        <v>17</v>
      </c>
      <c r="F2" s="1" t="s">
        <v>18</v>
      </c>
      <c r="G2" s="2" t="s">
        <v>19</v>
      </c>
      <c r="H2" s="1" t="s">
        <v>20</v>
      </c>
      <c r="I2" s="1" t="s">
        <v>21</v>
      </c>
      <c r="J2" s="1" t="s">
        <v>22</v>
      </c>
      <c r="K2" s="2" t="s">
        <v>23</v>
      </c>
      <c r="L2" s="2" t="s">
        <v>24</v>
      </c>
    </row>
    <row r="3" spans="1:14" x14ac:dyDescent="0.2">
      <c r="A3" s="3" t="s">
        <v>62</v>
      </c>
      <c r="B3" s="3" t="s">
        <v>63</v>
      </c>
      <c r="C3" s="3"/>
      <c r="D3" s="3" t="s">
        <v>29</v>
      </c>
      <c r="E3" s="3" t="s">
        <v>64</v>
      </c>
      <c r="F3" s="9">
        <v>36</v>
      </c>
      <c r="G3" s="9"/>
      <c r="H3" s="3" t="s">
        <v>28</v>
      </c>
      <c r="I3" s="3" t="s">
        <v>65</v>
      </c>
      <c r="J3" s="3"/>
      <c r="K3" s="3">
        <v>500</v>
      </c>
      <c r="L3" s="3">
        <v>525652677</v>
      </c>
      <c r="N3" s="8">
        <v>500</v>
      </c>
    </row>
    <row r="4" spans="1:14" x14ac:dyDescent="0.2">
      <c r="A4" s="3" t="s">
        <v>27</v>
      </c>
      <c r="B4" s="3" t="s">
        <v>63</v>
      </c>
      <c r="C4" s="3"/>
      <c r="D4" s="3" t="s">
        <v>29</v>
      </c>
      <c r="E4" s="3" t="s">
        <v>66</v>
      </c>
      <c r="F4" s="9">
        <v>36</v>
      </c>
      <c r="G4" s="9">
        <v>36</v>
      </c>
      <c r="H4" s="3" t="s">
        <v>28</v>
      </c>
      <c r="I4" s="3" t="s">
        <v>65</v>
      </c>
      <c r="J4" s="3">
        <v>500</v>
      </c>
      <c r="K4" s="3">
        <v>0</v>
      </c>
      <c r="L4" s="3">
        <v>525652677</v>
      </c>
      <c r="N4" s="8">
        <v>0</v>
      </c>
    </row>
    <row r="5" spans="1:14" x14ac:dyDescent="0.2">
      <c r="A5" s="3" t="s">
        <v>67</v>
      </c>
      <c r="B5" s="3" t="s">
        <v>63</v>
      </c>
      <c r="C5" s="3"/>
      <c r="D5" s="3" t="s">
        <v>29</v>
      </c>
      <c r="E5" s="3" t="s">
        <v>64</v>
      </c>
      <c r="F5" s="9">
        <v>35.9</v>
      </c>
      <c r="G5" s="9"/>
      <c r="H5" s="3" t="s">
        <v>28</v>
      </c>
      <c r="I5" s="3" t="s">
        <v>65</v>
      </c>
      <c r="J5" s="3"/>
      <c r="K5" s="3">
        <v>500</v>
      </c>
      <c r="L5" s="3">
        <v>525652875</v>
      </c>
      <c r="N5" s="8">
        <v>500</v>
      </c>
    </row>
    <row r="6" spans="1:14" x14ac:dyDescent="0.2">
      <c r="A6" s="3" t="s">
        <v>31</v>
      </c>
      <c r="B6" s="3" t="s">
        <v>63</v>
      </c>
      <c r="C6" s="3"/>
      <c r="D6" s="3" t="s">
        <v>29</v>
      </c>
      <c r="E6" s="3" t="s">
        <v>68</v>
      </c>
      <c r="F6" s="9">
        <v>35.9</v>
      </c>
      <c r="G6" s="9">
        <v>35.9</v>
      </c>
      <c r="H6" s="3" t="s">
        <v>28</v>
      </c>
      <c r="I6" s="3" t="s">
        <v>65</v>
      </c>
      <c r="J6" s="3">
        <v>500</v>
      </c>
      <c r="K6" s="3">
        <v>282</v>
      </c>
      <c r="L6" s="3">
        <v>525652875</v>
      </c>
      <c r="N6" s="8">
        <v>282</v>
      </c>
    </row>
    <row r="7" spans="1:14" x14ac:dyDescent="0.2">
      <c r="A7" s="3" t="s">
        <v>32</v>
      </c>
      <c r="B7" s="3" t="s">
        <v>63</v>
      </c>
      <c r="C7" s="3"/>
      <c r="D7" s="3" t="s">
        <v>29</v>
      </c>
      <c r="E7" s="3" t="s">
        <v>66</v>
      </c>
      <c r="F7" s="9">
        <v>35.9</v>
      </c>
      <c r="G7" s="9">
        <v>35.9</v>
      </c>
      <c r="H7" s="3" t="s">
        <v>28</v>
      </c>
      <c r="I7" s="3" t="s">
        <v>65</v>
      </c>
      <c r="J7" s="3">
        <v>500</v>
      </c>
      <c r="K7" s="3">
        <v>0</v>
      </c>
      <c r="L7" s="3">
        <v>525652875</v>
      </c>
      <c r="N7" s="8">
        <v>0</v>
      </c>
    </row>
    <row r="8" spans="1:14" x14ac:dyDescent="0.2">
      <c r="A8" s="3" t="s">
        <v>69</v>
      </c>
      <c r="B8" s="3" t="s">
        <v>63</v>
      </c>
      <c r="C8" s="3"/>
      <c r="D8" s="3" t="s">
        <v>29</v>
      </c>
      <c r="E8" s="3" t="s">
        <v>64</v>
      </c>
      <c r="F8" s="9">
        <v>35.799999999999997</v>
      </c>
      <c r="G8" s="9"/>
      <c r="H8" s="3" t="s">
        <v>28</v>
      </c>
      <c r="I8" s="3" t="s">
        <v>65</v>
      </c>
      <c r="J8" s="3"/>
      <c r="K8" s="3">
        <v>500</v>
      </c>
      <c r="L8" s="3">
        <v>525653207</v>
      </c>
      <c r="N8" s="8">
        <v>500</v>
      </c>
    </row>
    <row r="9" spans="1:14" x14ac:dyDescent="0.2">
      <c r="A9" s="3" t="s">
        <v>33</v>
      </c>
      <c r="B9" s="3" t="s">
        <v>63</v>
      </c>
      <c r="C9" s="3"/>
      <c r="D9" s="3" t="s">
        <v>29</v>
      </c>
      <c r="E9" s="3" t="s">
        <v>66</v>
      </c>
      <c r="F9" s="9">
        <v>35.799999999999997</v>
      </c>
      <c r="G9" s="9">
        <v>35.799999999999997</v>
      </c>
      <c r="H9" s="3" t="s">
        <v>28</v>
      </c>
      <c r="I9" s="3" t="s">
        <v>65</v>
      </c>
      <c r="J9" s="3">
        <v>500</v>
      </c>
      <c r="K9" s="3">
        <v>0</v>
      </c>
      <c r="L9" s="3">
        <v>525653207</v>
      </c>
      <c r="N9" s="8">
        <v>0</v>
      </c>
    </row>
    <row r="10" spans="1:14" x14ac:dyDescent="0.2">
      <c r="A10" s="3" t="s">
        <v>70</v>
      </c>
      <c r="B10" s="3" t="s">
        <v>63</v>
      </c>
      <c r="C10" s="3"/>
      <c r="D10" s="3" t="s">
        <v>29</v>
      </c>
      <c r="E10" s="3" t="s">
        <v>64</v>
      </c>
      <c r="F10" s="9">
        <v>36.049999999999997</v>
      </c>
      <c r="G10" s="9"/>
      <c r="H10" s="3" t="s">
        <v>28</v>
      </c>
      <c r="I10" s="3" t="s">
        <v>65</v>
      </c>
      <c r="J10" s="3"/>
      <c r="K10" s="3">
        <v>250</v>
      </c>
      <c r="L10" s="3">
        <v>525653651</v>
      </c>
      <c r="N10" s="8">
        <v>250</v>
      </c>
    </row>
    <row r="11" spans="1:14" x14ac:dyDescent="0.2">
      <c r="A11" s="3" t="s">
        <v>34</v>
      </c>
      <c r="B11" s="3" t="s">
        <v>63</v>
      </c>
      <c r="C11" s="3"/>
      <c r="D11" s="3" t="s">
        <v>29</v>
      </c>
      <c r="E11" s="3" t="s">
        <v>66</v>
      </c>
      <c r="F11" s="9">
        <v>36.049999999999997</v>
      </c>
      <c r="G11" s="9">
        <v>36.049999999999997</v>
      </c>
      <c r="H11" s="3" t="s">
        <v>28</v>
      </c>
      <c r="I11" s="3" t="s">
        <v>65</v>
      </c>
      <c r="J11" s="3">
        <v>250</v>
      </c>
      <c r="K11" s="3">
        <v>0</v>
      </c>
      <c r="L11" s="3">
        <v>525653651</v>
      </c>
      <c r="N11" s="8">
        <v>0</v>
      </c>
    </row>
    <row r="12" spans="1:14" x14ac:dyDescent="0.2">
      <c r="A12" s="3" t="s">
        <v>71</v>
      </c>
      <c r="B12" s="3" t="s">
        <v>63</v>
      </c>
      <c r="C12" s="3"/>
      <c r="D12" s="3" t="s">
        <v>29</v>
      </c>
      <c r="E12" s="3" t="s">
        <v>64</v>
      </c>
      <c r="F12" s="9">
        <v>36.049999999999997</v>
      </c>
      <c r="G12" s="9"/>
      <c r="H12" s="3" t="s">
        <v>28</v>
      </c>
      <c r="I12" s="3" t="s">
        <v>65</v>
      </c>
      <c r="J12" s="3"/>
      <c r="K12" s="3">
        <v>250</v>
      </c>
      <c r="L12" s="3">
        <v>525656773</v>
      </c>
      <c r="N12" s="8">
        <v>250</v>
      </c>
    </row>
    <row r="13" spans="1:14" x14ac:dyDescent="0.2">
      <c r="A13" s="3" t="s">
        <v>35</v>
      </c>
      <c r="B13" s="3" t="s">
        <v>63</v>
      </c>
      <c r="C13" s="3"/>
      <c r="D13" s="3" t="s">
        <v>29</v>
      </c>
      <c r="E13" s="3" t="s">
        <v>66</v>
      </c>
      <c r="F13" s="9">
        <v>36.049999999999997</v>
      </c>
      <c r="G13" s="9">
        <v>36.049999999999997</v>
      </c>
      <c r="H13" s="3" t="s">
        <v>28</v>
      </c>
      <c r="I13" s="3" t="s">
        <v>65</v>
      </c>
      <c r="J13" s="3">
        <v>250</v>
      </c>
      <c r="K13" s="3">
        <v>0</v>
      </c>
      <c r="L13" s="3">
        <v>525656773</v>
      </c>
      <c r="N13" s="8">
        <v>0</v>
      </c>
    </row>
    <row r="14" spans="1:14" x14ac:dyDescent="0.2">
      <c r="A14" s="3" t="s">
        <v>72</v>
      </c>
      <c r="B14" s="3" t="s">
        <v>63</v>
      </c>
      <c r="C14" s="3"/>
      <c r="D14" s="3" t="s">
        <v>29</v>
      </c>
      <c r="E14" s="3" t="s">
        <v>64</v>
      </c>
      <c r="F14" s="9">
        <v>35.700000000000003</v>
      </c>
      <c r="G14" s="9"/>
      <c r="H14" s="3" t="s">
        <v>28</v>
      </c>
      <c r="I14" s="3" t="s">
        <v>65</v>
      </c>
      <c r="J14" s="3"/>
      <c r="K14" s="3">
        <v>1000</v>
      </c>
      <c r="L14" s="3">
        <v>525662614</v>
      </c>
      <c r="N14" s="8">
        <v>1000</v>
      </c>
    </row>
    <row r="15" spans="1:14" x14ac:dyDescent="0.2">
      <c r="A15" s="3" t="s">
        <v>36</v>
      </c>
      <c r="B15" s="3" t="s">
        <v>63</v>
      </c>
      <c r="C15" s="3"/>
      <c r="D15" s="3" t="s">
        <v>29</v>
      </c>
      <c r="E15" s="3" t="s">
        <v>66</v>
      </c>
      <c r="F15" s="9">
        <v>35.700000000000003</v>
      </c>
      <c r="G15" s="9">
        <v>35.700000000000003</v>
      </c>
      <c r="H15" s="3" t="s">
        <v>28</v>
      </c>
      <c r="I15" s="3" t="s">
        <v>65</v>
      </c>
      <c r="J15" s="3">
        <v>1000</v>
      </c>
      <c r="K15" s="3">
        <v>0</v>
      </c>
      <c r="L15" s="3">
        <v>525662614</v>
      </c>
      <c r="N15" s="8">
        <v>0</v>
      </c>
    </row>
    <row r="16" spans="1:14" x14ac:dyDescent="0.2">
      <c r="A16" s="3" t="s">
        <v>73</v>
      </c>
      <c r="B16" s="3" t="s">
        <v>63</v>
      </c>
      <c r="C16" s="3"/>
      <c r="D16" s="3" t="s">
        <v>29</v>
      </c>
      <c r="E16" s="3" t="s">
        <v>64</v>
      </c>
      <c r="F16" s="9">
        <v>35.6</v>
      </c>
      <c r="G16" s="9"/>
      <c r="H16" s="3" t="s">
        <v>28</v>
      </c>
      <c r="I16" s="3" t="s">
        <v>65</v>
      </c>
      <c r="J16" s="3"/>
      <c r="K16" s="3">
        <v>1000</v>
      </c>
      <c r="L16" s="3">
        <v>525662898</v>
      </c>
      <c r="N16" s="8">
        <v>1000</v>
      </c>
    </row>
    <row r="17" spans="1:14" x14ac:dyDescent="0.2">
      <c r="A17" s="3" t="s">
        <v>37</v>
      </c>
      <c r="B17" s="3" t="s">
        <v>63</v>
      </c>
      <c r="C17" s="3"/>
      <c r="D17" s="3" t="s">
        <v>29</v>
      </c>
      <c r="E17" s="3" t="s">
        <v>68</v>
      </c>
      <c r="F17" s="9">
        <v>35.6</v>
      </c>
      <c r="G17" s="9">
        <v>35.6</v>
      </c>
      <c r="H17" s="3" t="s">
        <v>28</v>
      </c>
      <c r="I17" s="3" t="s">
        <v>65</v>
      </c>
      <c r="J17" s="3">
        <v>1000</v>
      </c>
      <c r="K17" s="3">
        <v>940</v>
      </c>
      <c r="L17" s="3">
        <v>525662898</v>
      </c>
      <c r="N17" s="8">
        <v>940</v>
      </c>
    </row>
    <row r="18" spans="1:14" x14ac:dyDescent="0.2">
      <c r="A18" s="3" t="s">
        <v>38</v>
      </c>
      <c r="B18" s="3" t="s">
        <v>63</v>
      </c>
      <c r="C18" s="3"/>
      <c r="D18" s="3" t="s">
        <v>29</v>
      </c>
      <c r="E18" s="3" t="s">
        <v>68</v>
      </c>
      <c r="F18" s="9">
        <v>35.6</v>
      </c>
      <c r="G18" s="9">
        <v>35.6</v>
      </c>
      <c r="H18" s="3" t="s">
        <v>28</v>
      </c>
      <c r="I18" s="3" t="s">
        <v>65</v>
      </c>
      <c r="J18" s="3">
        <v>1000</v>
      </c>
      <c r="K18" s="3">
        <v>906</v>
      </c>
      <c r="L18" s="3">
        <v>525662898</v>
      </c>
      <c r="N18" s="8">
        <v>906</v>
      </c>
    </row>
    <row r="19" spans="1:14" x14ac:dyDescent="0.2">
      <c r="A19" s="3" t="s">
        <v>39</v>
      </c>
      <c r="B19" s="3" t="s">
        <v>63</v>
      </c>
      <c r="C19" s="3"/>
      <c r="D19" s="3" t="s">
        <v>29</v>
      </c>
      <c r="E19" s="3" t="s">
        <v>66</v>
      </c>
      <c r="F19" s="9">
        <v>35.6</v>
      </c>
      <c r="G19" s="9">
        <v>35.6</v>
      </c>
      <c r="H19" s="3" t="s">
        <v>28</v>
      </c>
      <c r="I19" s="3" t="s">
        <v>65</v>
      </c>
      <c r="J19" s="3">
        <v>1000</v>
      </c>
      <c r="K19" s="3">
        <v>0</v>
      </c>
      <c r="L19" s="3">
        <v>525662898</v>
      </c>
      <c r="N19" s="8">
        <v>0</v>
      </c>
    </row>
    <row r="20" spans="1:14" x14ac:dyDescent="0.2">
      <c r="A20" s="3" t="s">
        <v>74</v>
      </c>
      <c r="B20" s="3" t="s">
        <v>63</v>
      </c>
      <c r="C20" s="3"/>
      <c r="D20" s="3" t="s">
        <v>29</v>
      </c>
      <c r="E20" s="3" t="s">
        <v>64</v>
      </c>
      <c r="F20" s="9">
        <v>35.85</v>
      </c>
      <c r="G20" s="9"/>
      <c r="H20" s="3" t="s">
        <v>28</v>
      </c>
      <c r="I20" s="3" t="s">
        <v>65</v>
      </c>
      <c r="J20" s="3"/>
      <c r="K20" s="3">
        <v>500</v>
      </c>
      <c r="L20" s="3">
        <v>525668226</v>
      </c>
      <c r="N20" s="8">
        <v>500</v>
      </c>
    </row>
    <row r="21" spans="1:14" x14ac:dyDescent="0.2">
      <c r="A21" s="3" t="s">
        <v>40</v>
      </c>
      <c r="B21" s="3" t="s">
        <v>63</v>
      </c>
      <c r="C21" s="3"/>
      <c r="D21" s="3" t="s">
        <v>29</v>
      </c>
      <c r="E21" s="3" t="s">
        <v>68</v>
      </c>
      <c r="F21" s="9">
        <v>35.85</v>
      </c>
      <c r="G21" s="9">
        <v>35.85</v>
      </c>
      <c r="H21" s="3" t="s">
        <v>28</v>
      </c>
      <c r="I21" s="3" t="s">
        <v>65</v>
      </c>
      <c r="J21" s="3">
        <v>500</v>
      </c>
      <c r="K21" s="3">
        <v>480</v>
      </c>
      <c r="L21" s="3">
        <v>525668226</v>
      </c>
      <c r="N21" s="8">
        <v>480</v>
      </c>
    </row>
    <row r="22" spans="1:14" x14ac:dyDescent="0.2">
      <c r="A22" s="3" t="s">
        <v>41</v>
      </c>
      <c r="B22" s="3" t="s">
        <v>63</v>
      </c>
      <c r="C22" s="3"/>
      <c r="D22" s="3" t="s">
        <v>29</v>
      </c>
      <c r="E22" s="3" t="s">
        <v>68</v>
      </c>
      <c r="F22" s="9">
        <v>35.85</v>
      </c>
      <c r="G22" s="9">
        <v>35.85</v>
      </c>
      <c r="H22" s="3" t="s">
        <v>28</v>
      </c>
      <c r="I22" s="3" t="s">
        <v>65</v>
      </c>
      <c r="J22" s="3">
        <v>500</v>
      </c>
      <c r="K22" s="3">
        <v>444</v>
      </c>
      <c r="L22" s="3">
        <v>525668226</v>
      </c>
      <c r="N22" s="8">
        <v>444</v>
      </c>
    </row>
    <row r="23" spans="1:14" x14ac:dyDescent="0.2">
      <c r="A23" s="3" t="s">
        <v>42</v>
      </c>
      <c r="B23" s="3" t="s">
        <v>63</v>
      </c>
      <c r="C23" s="3"/>
      <c r="D23" s="3" t="s">
        <v>29</v>
      </c>
      <c r="E23" s="3" t="s">
        <v>66</v>
      </c>
      <c r="F23" s="9">
        <v>35.85</v>
      </c>
      <c r="G23" s="9">
        <v>35.85</v>
      </c>
      <c r="H23" s="3" t="s">
        <v>28</v>
      </c>
      <c r="I23" s="3" t="s">
        <v>65</v>
      </c>
      <c r="J23" s="3">
        <v>500</v>
      </c>
      <c r="K23" s="3">
        <v>0</v>
      </c>
      <c r="L23" s="3">
        <v>525668226</v>
      </c>
      <c r="N23" s="8">
        <v>0</v>
      </c>
    </row>
    <row r="24" spans="1:14" x14ac:dyDescent="0.2">
      <c r="A24" s="3" t="s">
        <v>75</v>
      </c>
      <c r="B24" s="3" t="s">
        <v>63</v>
      </c>
      <c r="C24" s="3"/>
      <c r="D24" s="3" t="s">
        <v>29</v>
      </c>
      <c r="E24" s="3" t="s">
        <v>64</v>
      </c>
      <c r="F24" s="9">
        <v>35.5</v>
      </c>
      <c r="G24" s="9"/>
      <c r="H24" s="3" t="s">
        <v>28</v>
      </c>
      <c r="I24" s="3" t="s">
        <v>65</v>
      </c>
      <c r="J24" s="3"/>
      <c r="K24" s="3">
        <v>1000</v>
      </c>
      <c r="L24" s="3">
        <v>525672730</v>
      </c>
      <c r="N24" s="8">
        <v>1000</v>
      </c>
    </row>
    <row r="25" spans="1:14" x14ac:dyDescent="0.2">
      <c r="A25" s="3" t="s">
        <v>43</v>
      </c>
      <c r="B25" s="3" t="s">
        <v>63</v>
      </c>
      <c r="C25" s="3"/>
      <c r="D25" s="3" t="s">
        <v>29</v>
      </c>
      <c r="E25" s="3" t="s">
        <v>66</v>
      </c>
      <c r="F25" s="9">
        <v>35.5</v>
      </c>
      <c r="G25" s="9">
        <v>35.5</v>
      </c>
      <c r="H25" s="3" t="s">
        <v>28</v>
      </c>
      <c r="I25" s="3" t="s">
        <v>65</v>
      </c>
      <c r="J25" s="3">
        <v>1000</v>
      </c>
      <c r="K25" s="3">
        <v>0</v>
      </c>
      <c r="L25" s="3">
        <v>525672730</v>
      </c>
      <c r="N25" s="8">
        <v>0</v>
      </c>
    </row>
    <row r="26" spans="1:14" x14ac:dyDescent="0.2">
      <c r="A26" s="3" t="s">
        <v>76</v>
      </c>
      <c r="B26" s="3" t="s">
        <v>63</v>
      </c>
      <c r="C26" s="3"/>
      <c r="D26" s="3" t="s">
        <v>29</v>
      </c>
      <c r="E26" s="3" t="s">
        <v>64</v>
      </c>
      <c r="F26" s="9">
        <v>35.75</v>
      </c>
      <c r="G26" s="9"/>
      <c r="H26" s="3" t="s">
        <v>28</v>
      </c>
      <c r="I26" s="3" t="s">
        <v>65</v>
      </c>
      <c r="J26" s="3"/>
      <c r="K26" s="3">
        <v>500</v>
      </c>
      <c r="L26" s="3">
        <v>525674984</v>
      </c>
      <c r="N26" s="8">
        <v>500</v>
      </c>
    </row>
    <row r="27" spans="1:14" x14ac:dyDescent="0.2">
      <c r="A27" s="3" t="s">
        <v>44</v>
      </c>
      <c r="B27" s="3" t="s">
        <v>63</v>
      </c>
      <c r="C27" s="3"/>
      <c r="D27" s="3" t="s">
        <v>29</v>
      </c>
      <c r="E27" s="3" t="s">
        <v>66</v>
      </c>
      <c r="F27" s="9">
        <v>35.75</v>
      </c>
      <c r="G27" s="9">
        <v>35.75</v>
      </c>
      <c r="H27" s="3" t="s">
        <v>28</v>
      </c>
      <c r="I27" s="3" t="s">
        <v>65</v>
      </c>
      <c r="J27" s="3">
        <v>500</v>
      </c>
      <c r="K27" s="3">
        <v>0</v>
      </c>
      <c r="L27" s="3">
        <v>525674984</v>
      </c>
      <c r="N27" s="8">
        <v>0</v>
      </c>
    </row>
    <row r="28" spans="1:14" x14ac:dyDescent="0.2">
      <c r="A28" s="3" t="s">
        <v>77</v>
      </c>
      <c r="B28" s="3" t="s">
        <v>63</v>
      </c>
      <c r="C28" s="3"/>
      <c r="D28" s="3" t="s">
        <v>29</v>
      </c>
      <c r="E28" s="3" t="s">
        <v>64</v>
      </c>
      <c r="F28" s="9">
        <v>35.65</v>
      </c>
      <c r="G28" s="9"/>
      <c r="H28" s="3" t="s">
        <v>28</v>
      </c>
      <c r="I28" s="3" t="s">
        <v>65</v>
      </c>
      <c r="J28" s="3"/>
      <c r="K28" s="3">
        <v>500</v>
      </c>
      <c r="L28" s="3">
        <v>525679429</v>
      </c>
      <c r="N28" s="8">
        <v>500</v>
      </c>
    </row>
    <row r="29" spans="1:14" x14ac:dyDescent="0.2">
      <c r="A29" s="3" t="s">
        <v>45</v>
      </c>
      <c r="B29" s="3" t="s">
        <v>63</v>
      </c>
      <c r="C29" s="3"/>
      <c r="D29" s="3" t="s">
        <v>29</v>
      </c>
      <c r="E29" s="3" t="s">
        <v>66</v>
      </c>
      <c r="F29" s="9">
        <v>35.65</v>
      </c>
      <c r="G29" s="9">
        <v>35.65</v>
      </c>
      <c r="H29" s="3" t="s">
        <v>28</v>
      </c>
      <c r="I29" s="3" t="s">
        <v>65</v>
      </c>
      <c r="J29" s="3">
        <v>500</v>
      </c>
      <c r="K29" s="3">
        <v>0</v>
      </c>
      <c r="L29" s="3">
        <v>525679429</v>
      </c>
      <c r="N29" s="8">
        <v>0</v>
      </c>
    </row>
    <row r="30" spans="1:14" x14ac:dyDescent="0.2">
      <c r="A30" s="3" t="s">
        <v>78</v>
      </c>
      <c r="B30" s="3" t="s">
        <v>63</v>
      </c>
      <c r="C30" s="3"/>
      <c r="D30" s="3" t="s">
        <v>29</v>
      </c>
      <c r="E30" s="3" t="s">
        <v>64</v>
      </c>
      <c r="F30" s="9">
        <v>35.700000000000003</v>
      </c>
      <c r="G30" s="9"/>
      <c r="H30" s="3" t="s">
        <v>28</v>
      </c>
      <c r="I30" s="3" t="s">
        <v>65</v>
      </c>
      <c r="J30" s="3"/>
      <c r="K30" s="3">
        <v>500</v>
      </c>
      <c r="L30" s="3">
        <v>525685019</v>
      </c>
      <c r="N30" s="8">
        <v>500</v>
      </c>
    </row>
    <row r="31" spans="1:14" x14ac:dyDescent="0.2">
      <c r="A31" s="3" t="s">
        <v>46</v>
      </c>
      <c r="B31" s="3" t="s">
        <v>63</v>
      </c>
      <c r="C31" s="3"/>
      <c r="D31" s="3" t="s">
        <v>29</v>
      </c>
      <c r="E31" s="3" t="s">
        <v>68</v>
      </c>
      <c r="F31" s="9">
        <v>35.700000000000003</v>
      </c>
      <c r="G31" s="9">
        <v>35.700000000000003</v>
      </c>
      <c r="H31" s="3" t="s">
        <v>28</v>
      </c>
      <c r="I31" s="3" t="s">
        <v>65</v>
      </c>
      <c r="J31" s="3">
        <v>500</v>
      </c>
      <c r="K31" s="3">
        <v>267</v>
      </c>
      <c r="L31" s="3">
        <v>525685019</v>
      </c>
      <c r="N31" s="8">
        <v>267</v>
      </c>
    </row>
    <row r="32" spans="1:14" x14ac:dyDescent="0.2">
      <c r="A32" s="3" t="s">
        <v>47</v>
      </c>
      <c r="B32" s="3" t="s">
        <v>63</v>
      </c>
      <c r="C32" s="3"/>
      <c r="D32" s="3" t="s">
        <v>29</v>
      </c>
      <c r="E32" s="3" t="s">
        <v>66</v>
      </c>
      <c r="F32" s="9">
        <v>35.700000000000003</v>
      </c>
      <c r="G32" s="9">
        <v>35.700000000000003</v>
      </c>
      <c r="H32" s="3" t="s">
        <v>28</v>
      </c>
      <c r="I32" s="3" t="s">
        <v>65</v>
      </c>
      <c r="J32" s="3">
        <v>500</v>
      </c>
      <c r="K32" s="3">
        <v>0</v>
      </c>
      <c r="L32" s="3">
        <v>525685019</v>
      </c>
      <c r="N32" s="8">
        <v>0</v>
      </c>
    </row>
    <row r="33" spans="1:14" x14ac:dyDescent="0.2">
      <c r="A33" s="3" t="s">
        <v>79</v>
      </c>
      <c r="B33" s="3" t="s">
        <v>63</v>
      </c>
      <c r="C33" s="3"/>
      <c r="D33" s="3" t="s">
        <v>29</v>
      </c>
      <c r="E33" s="3" t="s">
        <v>64</v>
      </c>
      <c r="F33" s="9">
        <v>35.72</v>
      </c>
      <c r="G33" s="9"/>
      <c r="H33" s="3" t="s">
        <v>28</v>
      </c>
      <c r="I33" s="3" t="s">
        <v>65</v>
      </c>
      <c r="J33" s="3"/>
      <c r="K33" s="3">
        <v>500</v>
      </c>
      <c r="L33" s="3">
        <v>525689262</v>
      </c>
      <c r="N33" s="8">
        <v>500</v>
      </c>
    </row>
    <row r="34" spans="1:14" x14ac:dyDescent="0.2">
      <c r="A34" s="3" t="s">
        <v>48</v>
      </c>
      <c r="B34" s="3" t="s">
        <v>63</v>
      </c>
      <c r="C34" s="3"/>
      <c r="D34" s="3" t="s">
        <v>29</v>
      </c>
      <c r="E34" s="3" t="s">
        <v>66</v>
      </c>
      <c r="F34" s="9">
        <v>35.72</v>
      </c>
      <c r="G34" s="9">
        <v>35.72</v>
      </c>
      <c r="H34" s="3" t="s">
        <v>28</v>
      </c>
      <c r="I34" s="3" t="s">
        <v>65</v>
      </c>
      <c r="J34" s="3">
        <v>500</v>
      </c>
      <c r="K34" s="3">
        <v>0</v>
      </c>
      <c r="L34" s="3">
        <v>525689262</v>
      </c>
      <c r="N34" s="8">
        <v>0</v>
      </c>
    </row>
    <row r="35" spans="1:14" x14ac:dyDescent="0.2">
      <c r="A35" s="3" t="s">
        <v>80</v>
      </c>
      <c r="B35" s="3" t="s">
        <v>63</v>
      </c>
      <c r="C35" s="3"/>
      <c r="D35" s="3" t="s">
        <v>29</v>
      </c>
      <c r="E35" s="3" t="s">
        <v>64</v>
      </c>
      <c r="F35" s="9">
        <v>35.729999999999997</v>
      </c>
      <c r="G35" s="9"/>
      <c r="H35" s="3" t="s">
        <v>28</v>
      </c>
      <c r="I35" s="3" t="s">
        <v>65</v>
      </c>
      <c r="J35" s="3"/>
      <c r="K35" s="3">
        <v>500</v>
      </c>
      <c r="L35" s="3">
        <v>525696788</v>
      </c>
      <c r="N35" s="8">
        <v>500</v>
      </c>
    </row>
    <row r="36" spans="1:14" x14ac:dyDescent="0.2">
      <c r="A36" s="3" t="s">
        <v>49</v>
      </c>
      <c r="B36" s="3" t="s">
        <v>63</v>
      </c>
      <c r="C36" s="3"/>
      <c r="D36" s="3" t="s">
        <v>29</v>
      </c>
      <c r="E36" s="3" t="s">
        <v>68</v>
      </c>
      <c r="F36" s="9">
        <v>35.729999999999997</v>
      </c>
      <c r="G36" s="9">
        <v>35.729999999999997</v>
      </c>
      <c r="H36" s="3" t="s">
        <v>28</v>
      </c>
      <c r="I36" s="3" t="s">
        <v>65</v>
      </c>
      <c r="J36" s="3">
        <v>500</v>
      </c>
      <c r="K36" s="3">
        <v>226</v>
      </c>
      <c r="L36" s="3">
        <v>525696788</v>
      </c>
      <c r="N36" s="8">
        <v>226</v>
      </c>
    </row>
    <row r="37" spans="1:14" x14ac:dyDescent="0.2">
      <c r="A37" s="3" t="s">
        <v>50</v>
      </c>
      <c r="B37" s="3" t="s">
        <v>63</v>
      </c>
      <c r="C37" s="3"/>
      <c r="D37" s="3" t="s">
        <v>29</v>
      </c>
      <c r="E37" s="3" t="s">
        <v>66</v>
      </c>
      <c r="F37" s="9">
        <v>35.729999999999997</v>
      </c>
      <c r="G37" s="9">
        <v>35.729999999999997</v>
      </c>
      <c r="H37" s="3" t="s">
        <v>28</v>
      </c>
      <c r="I37" s="3" t="s">
        <v>65</v>
      </c>
      <c r="J37" s="3">
        <v>500</v>
      </c>
      <c r="K37" s="3">
        <v>0</v>
      </c>
      <c r="L37" s="3">
        <v>525696788</v>
      </c>
      <c r="N37" s="8">
        <v>0</v>
      </c>
    </row>
    <row r="38" spans="1:14" x14ac:dyDescent="0.2">
      <c r="A38" s="3" t="s">
        <v>81</v>
      </c>
      <c r="B38" s="3" t="s">
        <v>63</v>
      </c>
      <c r="C38" s="3"/>
      <c r="D38" s="3" t="s">
        <v>29</v>
      </c>
      <c r="E38" s="3" t="s">
        <v>64</v>
      </c>
      <c r="F38" s="9">
        <v>35.65</v>
      </c>
      <c r="G38" s="9"/>
      <c r="H38" s="3" t="s">
        <v>28</v>
      </c>
      <c r="I38" s="3" t="s">
        <v>65</v>
      </c>
      <c r="J38" s="3"/>
      <c r="K38" s="3">
        <v>500</v>
      </c>
      <c r="L38" s="3">
        <v>525701949</v>
      </c>
      <c r="N38" s="8">
        <v>500</v>
      </c>
    </row>
    <row r="39" spans="1:14" x14ac:dyDescent="0.2">
      <c r="A39" s="3" t="s">
        <v>51</v>
      </c>
      <c r="B39" s="3" t="s">
        <v>63</v>
      </c>
      <c r="C39" s="3"/>
      <c r="D39" s="3" t="s">
        <v>29</v>
      </c>
      <c r="E39" s="3" t="s">
        <v>68</v>
      </c>
      <c r="F39" s="9">
        <v>35.65</v>
      </c>
      <c r="G39" s="9">
        <v>35.65</v>
      </c>
      <c r="H39" s="3" t="s">
        <v>28</v>
      </c>
      <c r="I39" s="3" t="s">
        <v>65</v>
      </c>
      <c r="J39" s="3">
        <v>500</v>
      </c>
      <c r="K39" s="3">
        <v>200</v>
      </c>
      <c r="L39" s="3">
        <v>525701949</v>
      </c>
      <c r="N39" s="8">
        <v>200</v>
      </c>
    </row>
    <row r="40" spans="1:14" x14ac:dyDescent="0.2">
      <c r="A40" s="3" t="s">
        <v>52</v>
      </c>
      <c r="B40" s="3" t="s">
        <v>63</v>
      </c>
      <c r="C40" s="3"/>
      <c r="D40" s="3" t="s">
        <v>29</v>
      </c>
      <c r="E40" s="3" t="s">
        <v>68</v>
      </c>
      <c r="F40" s="9">
        <v>35.65</v>
      </c>
      <c r="G40" s="9">
        <v>35.65</v>
      </c>
      <c r="H40" s="3" t="s">
        <v>28</v>
      </c>
      <c r="I40" s="3" t="s">
        <v>65</v>
      </c>
      <c r="J40" s="3">
        <v>500</v>
      </c>
      <c r="K40" s="3">
        <v>20</v>
      </c>
      <c r="L40" s="3">
        <v>525701949</v>
      </c>
      <c r="N40" s="8">
        <v>20</v>
      </c>
    </row>
    <row r="41" spans="1:14" x14ac:dyDescent="0.2">
      <c r="A41" s="3" t="s">
        <v>53</v>
      </c>
      <c r="B41" s="3" t="s">
        <v>63</v>
      </c>
      <c r="C41" s="3"/>
      <c r="D41" s="3" t="s">
        <v>29</v>
      </c>
      <c r="E41" s="3" t="s">
        <v>66</v>
      </c>
      <c r="F41" s="9">
        <v>35.65</v>
      </c>
      <c r="G41" s="9">
        <v>35.65</v>
      </c>
      <c r="H41" s="3" t="s">
        <v>28</v>
      </c>
      <c r="I41" s="3" t="s">
        <v>65</v>
      </c>
      <c r="J41" s="3">
        <v>500</v>
      </c>
      <c r="K41" s="3">
        <v>0</v>
      </c>
      <c r="L41" s="3">
        <v>525701949</v>
      </c>
      <c r="N41" s="8">
        <v>0</v>
      </c>
    </row>
    <row r="42" spans="1:14" x14ac:dyDescent="0.2">
      <c r="A42" s="3" t="s">
        <v>82</v>
      </c>
      <c r="B42" s="3" t="s">
        <v>63</v>
      </c>
      <c r="C42" s="3"/>
      <c r="D42" s="3" t="s">
        <v>29</v>
      </c>
      <c r="E42" s="3" t="s">
        <v>64</v>
      </c>
      <c r="F42" s="9">
        <v>35.4</v>
      </c>
      <c r="G42" s="9"/>
      <c r="H42" s="3" t="s">
        <v>28</v>
      </c>
      <c r="I42" s="3" t="s">
        <v>65</v>
      </c>
      <c r="J42" s="3"/>
      <c r="K42" s="3">
        <v>1000</v>
      </c>
      <c r="L42" s="3">
        <v>525704730</v>
      </c>
      <c r="N42" s="8">
        <v>1000</v>
      </c>
    </row>
    <row r="43" spans="1:14" x14ac:dyDescent="0.2">
      <c r="A43" s="3" t="s">
        <v>54</v>
      </c>
      <c r="B43" s="3" t="s">
        <v>63</v>
      </c>
      <c r="C43" s="3"/>
      <c r="D43" s="3" t="s">
        <v>29</v>
      </c>
      <c r="E43" s="3" t="s">
        <v>66</v>
      </c>
      <c r="F43" s="9">
        <v>35.4</v>
      </c>
      <c r="G43" s="9">
        <v>35.4</v>
      </c>
      <c r="H43" s="3" t="s">
        <v>28</v>
      </c>
      <c r="I43" s="3" t="s">
        <v>65</v>
      </c>
      <c r="J43" s="3">
        <v>1000</v>
      </c>
      <c r="K43" s="3">
        <v>0</v>
      </c>
      <c r="L43" s="3">
        <v>525704730</v>
      </c>
      <c r="N43" s="8">
        <v>0</v>
      </c>
    </row>
    <row r="44" spans="1:14" x14ac:dyDescent="0.2">
      <c r="A44" s="3" t="s">
        <v>83</v>
      </c>
      <c r="B44" s="3" t="s">
        <v>63</v>
      </c>
      <c r="C44" s="3"/>
      <c r="D44" s="3" t="s">
        <v>29</v>
      </c>
      <c r="E44" s="3" t="s">
        <v>64</v>
      </c>
      <c r="F44" s="9">
        <v>35.299999999999997</v>
      </c>
      <c r="G44" s="9"/>
      <c r="H44" s="3" t="s">
        <v>28</v>
      </c>
      <c r="I44" s="3" t="s">
        <v>65</v>
      </c>
      <c r="J44" s="3"/>
      <c r="K44" s="3">
        <v>1000</v>
      </c>
      <c r="L44" s="3">
        <v>525704856</v>
      </c>
      <c r="N44" s="8">
        <v>1000</v>
      </c>
    </row>
    <row r="45" spans="1:14" x14ac:dyDescent="0.2">
      <c r="A45" s="3" t="s">
        <v>55</v>
      </c>
      <c r="B45" s="3" t="s">
        <v>63</v>
      </c>
      <c r="C45" s="3"/>
      <c r="D45" s="3" t="s">
        <v>29</v>
      </c>
      <c r="E45" s="3" t="s">
        <v>66</v>
      </c>
      <c r="F45" s="9">
        <v>35.299999999999997</v>
      </c>
      <c r="G45" s="9">
        <v>35.299999999999997</v>
      </c>
      <c r="H45" s="3" t="s">
        <v>28</v>
      </c>
      <c r="I45" s="3" t="s">
        <v>65</v>
      </c>
      <c r="J45" s="3">
        <v>1000</v>
      </c>
      <c r="K45" s="3">
        <v>0</v>
      </c>
      <c r="L45" s="3">
        <v>525704856</v>
      </c>
      <c r="N45" s="8">
        <v>0</v>
      </c>
    </row>
    <row r="46" spans="1:14" x14ac:dyDescent="0.2">
      <c r="A46" s="3" t="s">
        <v>84</v>
      </c>
      <c r="B46" s="3" t="s">
        <v>63</v>
      </c>
      <c r="C46" s="3"/>
      <c r="D46" s="3" t="s">
        <v>29</v>
      </c>
      <c r="E46" s="3" t="s">
        <v>64</v>
      </c>
      <c r="F46" s="9">
        <v>35.200000000000003</v>
      </c>
      <c r="G46" s="9"/>
      <c r="H46" s="3" t="s">
        <v>28</v>
      </c>
      <c r="I46" s="3" t="s">
        <v>65</v>
      </c>
      <c r="J46" s="3"/>
      <c r="K46" s="3">
        <v>1000</v>
      </c>
      <c r="L46" s="3">
        <v>525704907</v>
      </c>
      <c r="N46" s="8">
        <v>1000</v>
      </c>
    </row>
    <row r="47" spans="1:14" x14ac:dyDescent="0.2">
      <c r="A47" s="3" t="s">
        <v>85</v>
      </c>
      <c r="B47" s="3" t="s">
        <v>63</v>
      </c>
      <c r="C47" s="3"/>
      <c r="D47" s="3" t="s">
        <v>29</v>
      </c>
      <c r="E47" s="3" t="s">
        <v>86</v>
      </c>
      <c r="F47" s="9">
        <v>35.200000000000003</v>
      </c>
      <c r="G47" s="9"/>
      <c r="H47" s="3" t="s">
        <v>28</v>
      </c>
      <c r="I47" s="3" t="s">
        <v>65</v>
      </c>
      <c r="J47" s="3"/>
      <c r="K47" s="3">
        <v>500</v>
      </c>
      <c r="L47" s="3">
        <v>525704907</v>
      </c>
      <c r="N47" s="8">
        <v>500</v>
      </c>
    </row>
    <row r="48" spans="1:14" x14ac:dyDescent="0.2">
      <c r="A48" s="3" t="s">
        <v>87</v>
      </c>
      <c r="B48" s="3" t="s">
        <v>63</v>
      </c>
      <c r="C48" s="3"/>
      <c r="D48" s="3" t="s">
        <v>29</v>
      </c>
      <c r="E48" s="3" t="s">
        <v>88</v>
      </c>
      <c r="F48" s="9">
        <v>35.200000000000003</v>
      </c>
      <c r="G48" s="9"/>
      <c r="H48" s="3" t="s">
        <v>28</v>
      </c>
      <c r="I48" s="3" t="s">
        <v>65</v>
      </c>
      <c r="J48" s="3"/>
      <c r="K48" s="3">
        <v>0</v>
      </c>
      <c r="L48" s="3">
        <v>525704907</v>
      </c>
      <c r="N48" s="8">
        <v>0</v>
      </c>
    </row>
    <row r="49" spans="1:14" x14ac:dyDescent="0.2">
      <c r="A49" s="3" t="s">
        <v>89</v>
      </c>
      <c r="B49" s="3" t="s">
        <v>63</v>
      </c>
      <c r="C49" s="3"/>
      <c r="D49" s="3" t="s">
        <v>29</v>
      </c>
      <c r="E49" s="3" t="s">
        <v>64</v>
      </c>
      <c r="F49" s="9">
        <v>35.54</v>
      </c>
      <c r="G49" s="9"/>
      <c r="H49" s="3" t="s">
        <v>28</v>
      </c>
      <c r="I49" s="3" t="s">
        <v>65</v>
      </c>
      <c r="J49" s="3"/>
      <c r="K49" s="3">
        <v>500</v>
      </c>
      <c r="L49" s="3">
        <v>525705091</v>
      </c>
      <c r="N49" s="8">
        <v>500</v>
      </c>
    </row>
    <row r="50" spans="1:14" x14ac:dyDescent="0.2">
      <c r="A50" s="3" t="s">
        <v>56</v>
      </c>
      <c r="B50" s="3" t="s">
        <v>63</v>
      </c>
      <c r="C50" s="3"/>
      <c r="D50" s="3" t="s">
        <v>29</v>
      </c>
      <c r="E50" s="3" t="s">
        <v>68</v>
      </c>
      <c r="F50" s="9">
        <v>35.54</v>
      </c>
      <c r="G50" s="9">
        <v>35.54</v>
      </c>
      <c r="H50" s="3" t="s">
        <v>28</v>
      </c>
      <c r="I50" s="3" t="s">
        <v>65</v>
      </c>
      <c r="J50" s="3">
        <v>500</v>
      </c>
      <c r="K50" s="3">
        <v>412</v>
      </c>
      <c r="L50" s="3">
        <v>525705091</v>
      </c>
      <c r="N50" s="8">
        <v>412</v>
      </c>
    </row>
    <row r="51" spans="1:14" x14ac:dyDescent="0.2">
      <c r="A51" s="3" t="s">
        <v>57</v>
      </c>
      <c r="B51" s="3" t="s">
        <v>63</v>
      </c>
      <c r="C51" s="3"/>
      <c r="D51" s="3" t="s">
        <v>29</v>
      </c>
      <c r="E51" s="3" t="s">
        <v>66</v>
      </c>
      <c r="F51" s="9">
        <v>35.54</v>
      </c>
      <c r="G51" s="9">
        <v>35.54</v>
      </c>
      <c r="H51" s="3" t="s">
        <v>28</v>
      </c>
      <c r="I51" s="3" t="s">
        <v>65</v>
      </c>
      <c r="J51" s="3">
        <v>500</v>
      </c>
      <c r="K51" s="3">
        <v>0</v>
      </c>
      <c r="L51" s="3">
        <v>525705091</v>
      </c>
      <c r="N51" s="8">
        <v>0</v>
      </c>
    </row>
    <row r="52" spans="1:14" x14ac:dyDescent="0.2">
      <c r="A52" s="3" t="s">
        <v>90</v>
      </c>
      <c r="B52" s="3" t="s">
        <v>63</v>
      </c>
      <c r="C52" s="3"/>
      <c r="D52" s="3" t="s">
        <v>29</v>
      </c>
      <c r="E52" s="3" t="s">
        <v>64</v>
      </c>
      <c r="F52" s="9">
        <v>35.44</v>
      </c>
      <c r="G52" s="9"/>
      <c r="H52" s="3" t="s">
        <v>28</v>
      </c>
      <c r="I52" s="3" t="s">
        <v>65</v>
      </c>
      <c r="J52" s="3"/>
      <c r="K52" s="3">
        <v>635</v>
      </c>
      <c r="L52" s="3">
        <v>525709873</v>
      </c>
      <c r="N52" s="8">
        <v>635</v>
      </c>
    </row>
    <row r="53" spans="1:14" x14ac:dyDescent="0.2">
      <c r="A53" s="3" t="s">
        <v>58</v>
      </c>
      <c r="B53" s="3" t="s">
        <v>63</v>
      </c>
      <c r="C53" s="3"/>
      <c r="D53" s="3" t="s">
        <v>29</v>
      </c>
      <c r="E53" s="3" t="s">
        <v>66</v>
      </c>
      <c r="F53" s="9">
        <v>35.44</v>
      </c>
      <c r="G53" s="9">
        <v>35.44</v>
      </c>
      <c r="H53" s="3" t="s">
        <v>28</v>
      </c>
      <c r="I53" s="3" t="s">
        <v>65</v>
      </c>
      <c r="J53" s="3">
        <v>635</v>
      </c>
      <c r="K53" s="3">
        <v>0</v>
      </c>
      <c r="L53" s="3">
        <v>525709873</v>
      </c>
      <c r="N53" s="8">
        <v>0</v>
      </c>
    </row>
    <row r="54" spans="1:14" x14ac:dyDescent="0.2">
      <c r="A54" s="3" t="s">
        <v>91</v>
      </c>
      <c r="B54" s="3" t="s">
        <v>63</v>
      </c>
      <c r="C54" s="3"/>
      <c r="D54" s="3" t="s">
        <v>29</v>
      </c>
      <c r="E54" s="3" t="s">
        <v>64</v>
      </c>
      <c r="F54" s="9">
        <v>35.25</v>
      </c>
      <c r="G54" s="9"/>
      <c r="H54" s="3" t="s">
        <v>28</v>
      </c>
      <c r="I54" s="3" t="s">
        <v>65</v>
      </c>
      <c r="J54" s="3"/>
      <c r="K54" s="3">
        <v>500</v>
      </c>
      <c r="L54" s="3">
        <v>525720756</v>
      </c>
      <c r="N54" s="8">
        <v>500</v>
      </c>
    </row>
    <row r="55" spans="1:14" x14ac:dyDescent="0.2">
      <c r="A55" s="3" t="s">
        <v>92</v>
      </c>
      <c r="B55" s="3" t="s">
        <v>63</v>
      </c>
      <c r="C55" s="3"/>
      <c r="D55" s="3" t="s">
        <v>29</v>
      </c>
      <c r="E55" s="3" t="s">
        <v>88</v>
      </c>
      <c r="F55" s="9">
        <v>35.25</v>
      </c>
      <c r="G55" s="9"/>
      <c r="H55" s="3" t="s">
        <v>28</v>
      </c>
      <c r="I55" s="3" t="s">
        <v>65</v>
      </c>
      <c r="J55" s="3"/>
      <c r="K55" s="3">
        <v>0</v>
      </c>
      <c r="L55" s="3">
        <v>525720756</v>
      </c>
      <c r="N55" s="8">
        <v>0</v>
      </c>
    </row>
    <row r="56" spans="1:14" x14ac:dyDescent="0.2">
      <c r="A56" s="3" t="s">
        <v>93</v>
      </c>
      <c r="B56" s="3" t="s">
        <v>63</v>
      </c>
      <c r="C56" s="3"/>
      <c r="D56" s="3" t="s">
        <v>29</v>
      </c>
      <c r="E56" s="3" t="s">
        <v>64</v>
      </c>
      <c r="F56" s="9">
        <v>35.31</v>
      </c>
      <c r="G56" s="9"/>
      <c r="H56" s="3" t="s">
        <v>28</v>
      </c>
      <c r="I56" s="3" t="s">
        <v>65</v>
      </c>
      <c r="J56" s="3"/>
      <c r="K56" s="3">
        <v>1000</v>
      </c>
      <c r="L56" s="3">
        <v>525721422</v>
      </c>
      <c r="N56" s="8">
        <v>1000</v>
      </c>
    </row>
    <row r="57" spans="1:14" x14ac:dyDescent="0.2">
      <c r="A57" s="3" t="s">
        <v>59</v>
      </c>
      <c r="B57" s="3" t="s">
        <v>63</v>
      </c>
      <c r="C57" s="3"/>
      <c r="D57" s="3" t="s">
        <v>29</v>
      </c>
      <c r="E57" s="3" t="s">
        <v>68</v>
      </c>
      <c r="F57" s="9">
        <v>35.31</v>
      </c>
      <c r="G57" s="9">
        <v>35.31</v>
      </c>
      <c r="H57" s="3" t="s">
        <v>28</v>
      </c>
      <c r="I57" s="3" t="s">
        <v>65</v>
      </c>
      <c r="J57" s="3">
        <v>1000</v>
      </c>
      <c r="K57" s="3">
        <v>726</v>
      </c>
      <c r="L57" s="3">
        <v>525721422</v>
      </c>
      <c r="N57" s="8">
        <v>726</v>
      </c>
    </row>
    <row r="58" spans="1:14" x14ac:dyDescent="0.2">
      <c r="A58" s="3" t="s">
        <v>60</v>
      </c>
      <c r="B58" s="3" t="s">
        <v>63</v>
      </c>
      <c r="C58" s="3"/>
      <c r="D58" s="3" t="s">
        <v>29</v>
      </c>
      <c r="E58" s="3" t="s">
        <v>66</v>
      </c>
      <c r="F58" s="9">
        <v>35.31</v>
      </c>
      <c r="G58" s="9">
        <v>35.31</v>
      </c>
      <c r="H58" s="3" t="s">
        <v>28</v>
      </c>
      <c r="I58" s="3" t="s">
        <v>65</v>
      </c>
      <c r="J58" s="3">
        <v>1000</v>
      </c>
      <c r="K58" s="3">
        <v>0</v>
      </c>
      <c r="L58" s="3">
        <v>525721422</v>
      </c>
      <c r="N58" s="8">
        <v>0</v>
      </c>
    </row>
    <row r="59" spans="1:14" hidden="1" x14ac:dyDescent="0.2">
      <c r="A59" s="3" t="str">
        <f>IF([1]sbb_raw_data!$A58&lt;&gt;"",CONCATENATE(MID([1]sbb_raw_data!$A58,7,4),"-",MID([1]sbb_raw_data!$A58,4,2),"-",LEFT([1]sbb_raw_data!$A58,2),"T",RIGHT([1]sbb_raw_data!$A58,15),"Z"),"")</f>
        <v/>
      </c>
      <c r="B59" s="3" t="str">
        <f>IF(A59&lt;&gt;"",VLOOKUP([1]sbb_raw_data!$B58,[2]ValidityTypes!$A$2:$B$8,2,FALSE),"")</f>
        <v/>
      </c>
      <c r="C59" s="3"/>
      <c r="D59" s="3" t="str">
        <f>IF(A59&lt;&gt;"",IF([1]sbb_raw_data!$C58="EDE","XETA","Please fill in Segment MIC manually."),"")</f>
        <v/>
      </c>
      <c r="E59" s="3" t="str">
        <f>IF(A59&lt;&gt;"",IF([1]sbb_raw_data!$D58="Order-Match",VLOOKUP([1]sbb_raw_data!$E58,[2]EventTypes!$A$2:$B$6,2,FALSE),VLOOKUP([1]sbb_raw_data!$D58,[2]EventTypes!$A$9:$B$21,2,FALSE)),"")</f>
        <v/>
      </c>
      <c r="F59" s="9" t="str">
        <f>IF(A59&lt;&gt;"",IF([1]sbb_raw_data!$G58="",IF(E59="CAME",F58,"Market"),[1]sbb_raw_data!$G58),"")</f>
        <v/>
      </c>
      <c r="G59" s="9" t="str">
        <f>IF([1]sbb_raw_data!$J58&lt;&gt;"",[1]sbb_raw_data!$J58,"")</f>
        <v/>
      </c>
      <c r="H59" s="3" t="str">
        <f>IF(A59&lt;&gt;"",[1]sbb_raw_data!$H58,"")</f>
        <v/>
      </c>
      <c r="I59" s="3" t="str">
        <f>IF(A59&lt;&gt;"",IF([1]sbb_raw_data!$F58="Buy","BUYI","Error! Must be Buy! This is for share __BUY__ backs!"),"")</f>
        <v/>
      </c>
      <c r="J59" s="3" t="str">
        <f t="shared" ref="J4:J67" si="0">IF(G59&lt;&gt;"",VLOOKUP(L59,$L$3:$N$1000,3,FALSE),"")</f>
        <v/>
      </c>
      <c r="K59" s="3" t="str">
        <f>IF(A59&lt;&gt;"",[1]sbb_raw_data!$K58,"")</f>
        <v/>
      </c>
      <c r="L59" s="3" t="str">
        <f>IF(A59&lt;&gt;"",[1]sbb_raw_data!$N58,"")</f>
        <v/>
      </c>
      <c r="N59" s="8" t="str">
        <f t="shared" ref="N4:N67" si="1">K59</f>
        <v/>
      </c>
    </row>
    <row r="60" spans="1:14" hidden="1" x14ac:dyDescent="0.2">
      <c r="A60" s="3" t="str">
        <f>IF([1]sbb_raw_data!$A59&lt;&gt;"",CONCATENATE(MID([1]sbb_raw_data!$A59,7,4),"-",MID([1]sbb_raw_data!$A59,4,2),"-",LEFT([1]sbb_raw_data!$A59,2),"T",RIGHT([1]sbb_raw_data!$A59,15),"Z"),"")</f>
        <v/>
      </c>
      <c r="B60" s="3" t="str">
        <f>IF(A60&lt;&gt;"",VLOOKUP([1]sbb_raw_data!$B59,[2]ValidityTypes!$A$2:$B$8,2,FALSE),"")</f>
        <v/>
      </c>
      <c r="C60" s="3"/>
      <c r="D60" s="3" t="str">
        <f>IF(A60&lt;&gt;"",IF([1]sbb_raw_data!$C59="EDE","XETA","Please fill in Segment MIC manually."),"")</f>
        <v/>
      </c>
      <c r="E60" s="3" t="str">
        <f>IF(A60&lt;&gt;"",IF([1]sbb_raw_data!$D59="Order-Match",VLOOKUP([1]sbb_raw_data!$E59,[2]EventTypes!$A$2:$B$6,2,FALSE),VLOOKUP([1]sbb_raw_data!$D59,[2]EventTypes!$A$9:$B$21,2,FALSE)),"")</f>
        <v/>
      </c>
      <c r="F60" s="9" t="str">
        <f>IF(A60&lt;&gt;"",IF([1]sbb_raw_data!$G59="",IF(E60="CAME",F59,"Market"),[1]sbb_raw_data!$G59),"")</f>
        <v/>
      </c>
      <c r="G60" s="9" t="str">
        <f>IF([1]sbb_raw_data!$J59&lt;&gt;"",[1]sbb_raw_data!$J59,"")</f>
        <v/>
      </c>
      <c r="H60" s="3" t="str">
        <f>IF(A60&lt;&gt;"",[1]sbb_raw_data!$H59,"")</f>
        <v/>
      </c>
      <c r="I60" s="3" t="str">
        <f>IF(A60&lt;&gt;"",IF([1]sbb_raw_data!$F59="Buy","BUYI","Error! Must be Buy! This is for share __BUY__ backs!"),"")</f>
        <v/>
      </c>
      <c r="J60" s="3" t="str">
        <f t="shared" si="0"/>
        <v/>
      </c>
      <c r="K60" s="3" t="str">
        <f>IF(A60&lt;&gt;"",[1]sbb_raw_data!$K59,"")</f>
        <v/>
      </c>
      <c r="L60" s="3" t="str">
        <f>IF(A60&lt;&gt;"",[1]sbb_raw_data!$N59,"")</f>
        <v/>
      </c>
      <c r="N60" s="8" t="str">
        <f t="shared" si="1"/>
        <v/>
      </c>
    </row>
    <row r="61" spans="1:14" hidden="1" x14ac:dyDescent="0.2">
      <c r="A61" s="3" t="str">
        <f>IF([1]sbb_raw_data!$A60&lt;&gt;"",CONCATENATE(MID([1]sbb_raw_data!$A60,7,4),"-",MID([1]sbb_raw_data!$A60,4,2),"-",LEFT([1]sbb_raw_data!$A60,2),"T",RIGHT([1]sbb_raw_data!$A60,15),"Z"),"")</f>
        <v/>
      </c>
      <c r="B61" s="3" t="str">
        <f>IF(A61&lt;&gt;"",VLOOKUP([1]sbb_raw_data!$B60,[2]ValidityTypes!$A$2:$B$8,2,FALSE),"")</f>
        <v/>
      </c>
      <c r="C61" s="3"/>
      <c r="D61" s="3" t="str">
        <f>IF(A61&lt;&gt;"",IF([1]sbb_raw_data!$C60="EDE","XETA","Please fill in Segment MIC manually."),"")</f>
        <v/>
      </c>
      <c r="E61" s="3" t="str">
        <f>IF(A61&lt;&gt;"",IF([1]sbb_raw_data!$D60="Order-Match",VLOOKUP([1]sbb_raw_data!$E60,[2]EventTypes!$A$2:$B$6,2,FALSE),VLOOKUP([1]sbb_raw_data!$D60,[2]EventTypes!$A$9:$B$21,2,FALSE)),"")</f>
        <v/>
      </c>
      <c r="F61" s="9" t="str">
        <f>IF(A61&lt;&gt;"",IF([1]sbb_raw_data!$G60="",IF(E61="CAME",F60,"Market"),[1]sbb_raw_data!$G60),"")</f>
        <v/>
      </c>
      <c r="G61" s="9" t="str">
        <f>IF([1]sbb_raw_data!$J60&lt;&gt;"",[1]sbb_raw_data!$J60,"")</f>
        <v/>
      </c>
      <c r="H61" s="3" t="str">
        <f>IF(A61&lt;&gt;"",[1]sbb_raw_data!$H60,"")</f>
        <v/>
      </c>
      <c r="I61" s="3" t="str">
        <f>IF(A61&lt;&gt;"",IF([1]sbb_raw_data!$F60="Buy","BUYI","Error! Must be Buy! This is for share __BUY__ backs!"),"")</f>
        <v/>
      </c>
      <c r="J61" s="3" t="str">
        <f t="shared" si="0"/>
        <v/>
      </c>
      <c r="K61" s="3" t="str">
        <f>IF(A61&lt;&gt;"",[1]sbb_raw_data!$K60,"")</f>
        <v/>
      </c>
      <c r="L61" s="3" t="str">
        <f>IF(A61&lt;&gt;"",[1]sbb_raw_data!$N60,"")</f>
        <v/>
      </c>
      <c r="N61" s="8" t="str">
        <f t="shared" si="1"/>
        <v/>
      </c>
    </row>
    <row r="62" spans="1:14" hidden="1" x14ac:dyDescent="0.2">
      <c r="A62" s="3" t="str">
        <f>IF([1]sbb_raw_data!$A61&lt;&gt;"",CONCATENATE(MID([1]sbb_raw_data!$A61,7,4),"-",MID([1]sbb_raw_data!$A61,4,2),"-",LEFT([1]sbb_raw_data!$A61,2),"T",RIGHT([1]sbb_raw_data!$A61,15),"Z"),"")</f>
        <v/>
      </c>
      <c r="B62" s="3" t="str">
        <f>IF(A62&lt;&gt;"",VLOOKUP([1]sbb_raw_data!$B61,[2]ValidityTypes!$A$2:$B$8,2,FALSE),"")</f>
        <v/>
      </c>
      <c r="C62" s="3"/>
      <c r="D62" s="3" t="str">
        <f>IF(A62&lt;&gt;"",IF([1]sbb_raw_data!$C61="EDE","XETA","Please fill in Segment MIC manually."),"")</f>
        <v/>
      </c>
      <c r="E62" s="3" t="str">
        <f>IF(A62&lt;&gt;"",IF([1]sbb_raw_data!$D61="Order-Match",VLOOKUP([1]sbb_raw_data!$E61,[2]EventTypes!$A$2:$B$6,2,FALSE),VLOOKUP([1]sbb_raw_data!$D61,[2]EventTypes!$A$9:$B$21,2,FALSE)),"")</f>
        <v/>
      </c>
      <c r="F62" s="9" t="str">
        <f>IF(A62&lt;&gt;"",IF([1]sbb_raw_data!$G61="",IF(E62="CAME",F61,"Market"),[1]sbb_raw_data!$G61),"")</f>
        <v/>
      </c>
      <c r="G62" s="9" t="str">
        <f>IF([1]sbb_raw_data!$J61&lt;&gt;"",[1]sbb_raw_data!$J61,"")</f>
        <v/>
      </c>
      <c r="H62" s="3" t="str">
        <f>IF(A62&lt;&gt;"",[1]sbb_raw_data!$H61,"")</f>
        <v/>
      </c>
      <c r="I62" s="3" t="str">
        <f>IF(A62&lt;&gt;"",IF([1]sbb_raw_data!$F61="Buy","BUYI","Error! Must be Buy! This is for share __BUY__ backs!"),"")</f>
        <v/>
      </c>
      <c r="J62" s="3" t="str">
        <f t="shared" si="0"/>
        <v/>
      </c>
      <c r="K62" s="3" t="str">
        <f>IF(A62&lt;&gt;"",[1]sbb_raw_data!$K61,"")</f>
        <v/>
      </c>
      <c r="L62" s="3" t="str">
        <f>IF(A62&lt;&gt;"",[1]sbb_raw_data!$N61,"")</f>
        <v/>
      </c>
      <c r="N62" s="8" t="str">
        <f t="shared" si="1"/>
        <v/>
      </c>
    </row>
    <row r="63" spans="1:14" hidden="1" x14ac:dyDescent="0.2">
      <c r="A63" s="3" t="str">
        <f>IF([1]sbb_raw_data!$A62&lt;&gt;"",CONCATENATE(MID([1]sbb_raw_data!$A62,7,4),"-",MID([1]sbb_raw_data!$A62,4,2),"-",LEFT([1]sbb_raw_data!$A62,2),"T",RIGHT([1]sbb_raw_data!$A62,15),"Z"),"")</f>
        <v/>
      </c>
      <c r="B63" s="3" t="str">
        <f>IF(A63&lt;&gt;"",VLOOKUP([1]sbb_raw_data!$B62,[2]ValidityTypes!$A$2:$B$8,2,FALSE),"")</f>
        <v/>
      </c>
      <c r="C63" s="3"/>
      <c r="D63" s="3" t="str">
        <f>IF(A63&lt;&gt;"",IF([1]sbb_raw_data!$C62="EDE","XETA","Please fill in Segment MIC manually."),"")</f>
        <v/>
      </c>
      <c r="E63" s="3" t="str">
        <f>IF(A63&lt;&gt;"",IF([1]sbb_raw_data!$D62="Order-Match",VLOOKUP([1]sbb_raw_data!$E62,[2]EventTypes!$A$2:$B$6,2,FALSE),VLOOKUP([1]sbb_raw_data!$D62,[2]EventTypes!$A$9:$B$21,2,FALSE)),"")</f>
        <v/>
      </c>
      <c r="F63" s="9" t="str">
        <f>IF(A63&lt;&gt;"",IF([1]sbb_raw_data!$G62="",IF(E63="CAME",F62,"Market"),[1]sbb_raw_data!$G62),"")</f>
        <v/>
      </c>
      <c r="G63" s="9" t="str">
        <f>IF([1]sbb_raw_data!$J62&lt;&gt;"",[1]sbb_raw_data!$J62,"")</f>
        <v/>
      </c>
      <c r="H63" s="3" t="str">
        <f>IF(A63&lt;&gt;"",[1]sbb_raw_data!$H62,"")</f>
        <v/>
      </c>
      <c r="I63" s="3" t="str">
        <f>IF(A63&lt;&gt;"",IF([1]sbb_raw_data!$F62="Buy","BUYI","Error! Must be Buy! This is for share __BUY__ backs!"),"")</f>
        <v/>
      </c>
      <c r="J63" s="3" t="str">
        <f t="shared" si="0"/>
        <v/>
      </c>
      <c r="K63" s="3" t="str">
        <f>IF(A63&lt;&gt;"",[1]sbb_raw_data!$K62,"")</f>
        <v/>
      </c>
      <c r="L63" s="3" t="str">
        <f>IF(A63&lt;&gt;"",[1]sbb_raw_data!$N62,"")</f>
        <v/>
      </c>
      <c r="N63" s="8" t="str">
        <f t="shared" si="1"/>
        <v/>
      </c>
    </row>
    <row r="64" spans="1:14" hidden="1" x14ac:dyDescent="0.2">
      <c r="A64" s="3" t="str">
        <f>IF([1]sbb_raw_data!$A63&lt;&gt;"",CONCATENATE(MID([1]sbb_raw_data!$A63,7,4),"-",MID([1]sbb_raw_data!$A63,4,2),"-",LEFT([1]sbb_raw_data!$A63,2),"T",RIGHT([1]sbb_raw_data!$A63,15),"Z"),"")</f>
        <v/>
      </c>
      <c r="B64" s="3" t="str">
        <f>IF(A64&lt;&gt;"",VLOOKUP([1]sbb_raw_data!$B63,[2]ValidityTypes!$A$2:$B$8,2,FALSE),"")</f>
        <v/>
      </c>
      <c r="C64" s="3"/>
      <c r="D64" s="3" t="str">
        <f>IF(A64&lt;&gt;"",IF([1]sbb_raw_data!$C63="EDE","XETA","Please fill in Segment MIC manually."),"")</f>
        <v/>
      </c>
      <c r="E64" s="3" t="str">
        <f>IF(A64&lt;&gt;"",IF([1]sbb_raw_data!$D63="Order-Match",VLOOKUP([1]sbb_raw_data!$E63,[2]EventTypes!$A$2:$B$6,2,FALSE),VLOOKUP([1]sbb_raw_data!$D63,[2]EventTypes!$A$9:$B$21,2,FALSE)),"")</f>
        <v/>
      </c>
      <c r="F64" s="9" t="str">
        <f>IF(A64&lt;&gt;"",IF([1]sbb_raw_data!$G63="",IF(E64="CAME",F63,"Market"),[1]sbb_raw_data!$G63),"")</f>
        <v/>
      </c>
      <c r="G64" s="9" t="str">
        <f>IF([1]sbb_raw_data!$J63&lt;&gt;"",[1]sbb_raw_data!$J63,"")</f>
        <v/>
      </c>
      <c r="H64" s="3" t="str">
        <f>IF(A64&lt;&gt;"",[1]sbb_raw_data!$H63,"")</f>
        <v/>
      </c>
      <c r="I64" s="3" t="str">
        <f>IF(A64&lt;&gt;"",IF([1]sbb_raw_data!$F63="Buy","BUYI","Error! Must be Buy! This is for share __BUY__ backs!"),"")</f>
        <v/>
      </c>
      <c r="J64" s="3" t="str">
        <f t="shared" si="0"/>
        <v/>
      </c>
      <c r="K64" s="3" t="str">
        <f>IF(A64&lt;&gt;"",[1]sbb_raw_data!$K63,"")</f>
        <v/>
      </c>
      <c r="L64" s="3" t="str">
        <f>IF(A64&lt;&gt;"",[1]sbb_raw_data!$N63,"")</f>
        <v/>
      </c>
      <c r="N64" s="8" t="str">
        <f t="shared" si="1"/>
        <v/>
      </c>
    </row>
    <row r="65" spans="1:14" hidden="1" x14ac:dyDescent="0.2">
      <c r="A65" s="3" t="str">
        <f>IF([1]sbb_raw_data!$A64&lt;&gt;"",CONCATENATE(MID([1]sbb_raw_data!$A64,7,4),"-",MID([1]sbb_raw_data!$A64,4,2),"-",LEFT([1]sbb_raw_data!$A64,2),"T",RIGHT([1]sbb_raw_data!$A64,15),"Z"),"")</f>
        <v/>
      </c>
      <c r="B65" s="3" t="str">
        <f>IF(A65&lt;&gt;"",VLOOKUP([1]sbb_raw_data!$B64,[2]ValidityTypes!$A$2:$B$8,2,FALSE),"")</f>
        <v/>
      </c>
      <c r="C65" s="3"/>
      <c r="D65" s="3" t="str">
        <f>IF(A65&lt;&gt;"",IF([1]sbb_raw_data!$C64="EDE","XETA","Please fill in Segment MIC manually."),"")</f>
        <v/>
      </c>
      <c r="E65" s="3" t="str">
        <f>IF(A65&lt;&gt;"",IF([1]sbb_raw_data!$D64="Order-Match",VLOOKUP([1]sbb_raw_data!$E64,[2]EventTypes!$A$2:$B$6,2,FALSE),VLOOKUP([1]sbb_raw_data!$D64,[2]EventTypes!$A$9:$B$21,2,FALSE)),"")</f>
        <v/>
      </c>
      <c r="F65" s="9" t="str">
        <f>IF(A65&lt;&gt;"",IF([1]sbb_raw_data!$G64="",IF(E65="CAME",F64,"Market"),[1]sbb_raw_data!$G64),"")</f>
        <v/>
      </c>
      <c r="G65" s="9" t="str">
        <f>IF([1]sbb_raw_data!$J64&lt;&gt;"",[1]sbb_raw_data!$J64,"")</f>
        <v/>
      </c>
      <c r="H65" s="3" t="str">
        <f>IF(A65&lt;&gt;"",[1]sbb_raw_data!$H64,"")</f>
        <v/>
      </c>
      <c r="I65" s="3" t="str">
        <f>IF(A65&lt;&gt;"",IF([1]sbb_raw_data!$F64="Buy","BUYI","Error! Must be Buy! This is for share __BUY__ backs!"),"")</f>
        <v/>
      </c>
      <c r="J65" s="3" t="str">
        <f t="shared" si="0"/>
        <v/>
      </c>
      <c r="K65" s="3" t="str">
        <f>IF(A65&lt;&gt;"",[1]sbb_raw_data!$K64,"")</f>
        <v/>
      </c>
      <c r="L65" s="3" t="str">
        <f>IF(A65&lt;&gt;"",[1]sbb_raw_data!$N64,"")</f>
        <v/>
      </c>
      <c r="N65" s="8" t="str">
        <f t="shared" si="1"/>
        <v/>
      </c>
    </row>
    <row r="66" spans="1:14" hidden="1" x14ac:dyDescent="0.2">
      <c r="A66" s="3" t="str">
        <f>IF([1]sbb_raw_data!$A65&lt;&gt;"",CONCATENATE(MID([1]sbb_raw_data!$A65,7,4),"-",MID([1]sbb_raw_data!$A65,4,2),"-",LEFT([1]sbb_raw_data!$A65,2),"T",RIGHT([1]sbb_raw_data!$A65,15),"Z"),"")</f>
        <v/>
      </c>
      <c r="B66" s="3" t="str">
        <f>IF(A66&lt;&gt;"",VLOOKUP([1]sbb_raw_data!$B65,[2]ValidityTypes!$A$2:$B$8,2,FALSE),"")</f>
        <v/>
      </c>
      <c r="C66" s="3"/>
      <c r="D66" s="3" t="str">
        <f>IF(A66&lt;&gt;"",IF([1]sbb_raw_data!$C65="EDE","XETA","Please fill in Segment MIC manually."),"")</f>
        <v/>
      </c>
      <c r="E66" s="3" t="str">
        <f>IF(A66&lt;&gt;"",IF([1]sbb_raw_data!$D65="Order-Match",VLOOKUP([1]sbb_raw_data!$E65,[2]EventTypes!$A$2:$B$6,2,FALSE),VLOOKUP([1]sbb_raw_data!$D65,[2]EventTypes!$A$9:$B$21,2,FALSE)),"")</f>
        <v/>
      </c>
      <c r="F66" s="9" t="str">
        <f>IF(A66&lt;&gt;"",IF([1]sbb_raw_data!$G65="",IF(E66="CAME",F65,"Market"),[1]sbb_raw_data!$G65),"")</f>
        <v/>
      </c>
      <c r="G66" s="9" t="str">
        <f>IF([1]sbb_raw_data!$J65&lt;&gt;"",[1]sbb_raw_data!$J65,"")</f>
        <v/>
      </c>
      <c r="H66" s="3" t="str">
        <f>IF(A66&lt;&gt;"",[1]sbb_raw_data!$H65,"")</f>
        <v/>
      </c>
      <c r="I66" s="3" t="str">
        <f>IF(A66&lt;&gt;"",IF([1]sbb_raw_data!$F65="Buy","BUYI","Error! Must be Buy! This is for share __BUY__ backs!"),"")</f>
        <v/>
      </c>
      <c r="J66" s="3" t="str">
        <f t="shared" si="0"/>
        <v/>
      </c>
      <c r="K66" s="3" t="str">
        <f>IF(A66&lt;&gt;"",[1]sbb_raw_data!$K65,"")</f>
        <v/>
      </c>
      <c r="L66" s="3" t="str">
        <f>IF(A66&lt;&gt;"",[1]sbb_raw_data!$N65,"")</f>
        <v/>
      </c>
      <c r="N66" s="8" t="str">
        <f t="shared" si="1"/>
        <v/>
      </c>
    </row>
    <row r="67" spans="1:14" hidden="1" x14ac:dyDescent="0.2">
      <c r="A67" s="3" t="str">
        <f>IF([1]sbb_raw_data!$A66&lt;&gt;"",CONCATENATE(MID([1]sbb_raw_data!$A66,7,4),"-",MID([1]sbb_raw_data!$A66,4,2),"-",LEFT([1]sbb_raw_data!$A66,2),"T",RIGHT([1]sbb_raw_data!$A66,15),"Z"),"")</f>
        <v/>
      </c>
      <c r="B67" s="3" t="str">
        <f>IF(A67&lt;&gt;"",VLOOKUP([1]sbb_raw_data!$B66,[2]ValidityTypes!$A$2:$B$8,2,FALSE),"")</f>
        <v/>
      </c>
      <c r="C67" s="3"/>
      <c r="D67" s="3" t="str">
        <f>IF(A67&lt;&gt;"",IF([1]sbb_raw_data!$C66="EDE","XETA","Please fill in Segment MIC manually."),"")</f>
        <v/>
      </c>
      <c r="E67" s="3" t="str">
        <f>IF(A67&lt;&gt;"",IF([1]sbb_raw_data!$D66="Order-Match",VLOOKUP([1]sbb_raw_data!$E66,[2]EventTypes!$A$2:$B$6,2,FALSE),VLOOKUP([1]sbb_raw_data!$D66,[2]EventTypes!$A$9:$B$21,2,FALSE)),"")</f>
        <v/>
      </c>
      <c r="F67" s="9" t="str">
        <f>IF(A67&lt;&gt;"",IF([1]sbb_raw_data!$G66="",IF(E67="CAME",F66,"Market"),[1]sbb_raw_data!$G66),"")</f>
        <v/>
      </c>
      <c r="G67" s="9" t="str">
        <f>IF([1]sbb_raw_data!$J66&lt;&gt;"",[1]sbb_raw_data!$J66,"")</f>
        <v/>
      </c>
      <c r="H67" s="3" t="str">
        <f>IF(A67&lt;&gt;"",[1]sbb_raw_data!$H66,"")</f>
        <v/>
      </c>
      <c r="I67" s="3" t="str">
        <f>IF(A67&lt;&gt;"",IF([1]sbb_raw_data!$F66="Buy","BUYI","Error! Must be Buy! This is for share __BUY__ backs!"),"")</f>
        <v/>
      </c>
      <c r="J67" s="3" t="str">
        <f t="shared" si="0"/>
        <v/>
      </c>
      <c r="K67" s="3" t="str">
        <f>IF(A67&lt;&gt;"",[1]sbb_raw_data!$K66,"")</f>
        <v/>
      </c>
      <c r="L67" s="3" t="str">
        <f>IF(A67&lt;&gt;"",[1]sbb_raw_data!$N66,"")</f>
        <v/>
      </c>
      <c r="N67" s="8" t="str">
        <f t="shared" si="1"/>
        <v/>
      </c>
    </row>
    <row r="68" spans="1:14" hidden="1" x14ac:dyDescent="0.2">
      <c r="A68" s="3" t="str">
        <f>IF([1]sbb_raw_data!$A67&lt;&gt;"",CONCATENATE(MID([1]sbb_raw_data!$A67,7,4),"-",MID([1]sbb_raw_data!$A67,4,2),"-",LEFT([1]sbb_raw_data!$A67,2),"T",RIGHT([1]sbb_raw_data!$A67,15),"Z"),"")</f>
        <v/>
      </c>
      <c r="B68" s="3" t="str">
        <f>IF(A68&lt;&gt;"",VLOOKUP([1]sbb_raw_data!$B67,[2]ValidityTypes!$A$2:$B$8,2,FALSE),"")</f>
        <v/>
      </c>
      <c r="C68" s="3"/>
      <c r="D68" s="3" t="str">
        <f>IF(A68&lt;&gt;"",IF([1]sbb_raw_data!$C67="EDE","XETA","Please fill in Segment MIC manually."),"")</f>
        <v/>
      </c>
      <c r="E68" s="3" t="str">
        <f>IF(A68&lt;&gt;"",IF([1]sbb_raw_data!$D67="Order-Match",VLOOKUP([1]sbb_raw_data!$E67,[2]EventTypes!$A$2:$B$6,2,FALSE),VLOOKUP([1]sbb_raw_data!$D67,[2]EventTypes!$A$9:$B$21,2,FALSE)),"")</f>
        <v/>
      </c>
      <c r="F68" s="9" t="str">
        <f>IF(A68&lt;&gt;"",IF([1]sbb_raw_data!$G67="",IF(E68="CAME",F67,"Market"),[1]sbb_raw_data!$G67),"")</f>
        <v/>
      </c>
      <c r="G68" s="9" t="str">
        <f>IF([1]sbb_raw_data!$J67&lt;&gt;"",[1]sbb_raw_data!$J67,"")</f>
        <v/>
      </c>
      <c r="H68" s="3" t="str">
        <f>IF(A68&lt;&gt;"",[1]sbb_raw_data!$H67,"")</f>
        <v/>
      </c>
      <c r="I68" s="3" t="str">
        <f>IF(A68&lt;&gt;"",IF([1]sbb_raw_data!$F67="Buy","BUYI","Error! Must be Buy! This is for share __BUY__ backs!"),"")</f>
        <v/>
      </c>
      <c r="J68" s="3" t="str">
        <f t="shared" ref="J68:J131" si="2">IF(G68&lt;&gt;"",VLOOKUP(L68,$L$3:$N$1000,3,FALSE),"")</f>
        <v/>
      </c>
      <c r="K68" s="3" t="str">
        <f>IF(A68&lt;&gt;"",[1]sbb_raw_data!$K67,"")</f>
        <v/>
      </c>
      <c r="L68" s="3" t="str">
        <f>IF(A68&lt;&gt;"",[1]sbb_raw_data!$N67,"")</f>
        <v/>
      </c>
      <c r="N68" s="8" t="str">
        <f t="shared" ref="N68:N131" si="3">K68</f>
        <v/>
      </c>
    </row>
    <row r="69" spans="1:14" hidden="1" x14ac:dyDescent="0.2">
      <c r="A69" s="3" t="str">
        <f>IF([1]sbb_raw_data!$A68&lt;&gt;"",CONCATENATE(MID([1]sbb_raw_data!$A68,7,4),"-",MID([1]sbb_raw_data!$A68,4,2),"-",LEFT([1]sbb_raw_data!$A68,2),"T",RIGHT([1]sbb_raw_data!$A68,15),"Z"),"")</f>
        <v/>
      </c>
      <c r="B69" s="3" t="str">
        <f>IF(A69&lt;&gt;"",VLOOKUP([1]sbb_raw_data!$B68,[2]ValidityTypes!$A$2:$B$8,2,FALSE),"")</f>
        <v/>
      </c>
      <c r="C69" s="3"/>
      <c r="D69" s="3" t="str">
        <f>IF(A69&lt;&gt;"",IF([1]sbb_raw_data!$C68="EDE","XETA","Please fill in Segment MIC manually."),"")</f>
        <v/>
      </c>
      <c r="E69" s="3" t="str">
        <f>IF(A69&lt;&gt;"",IF([1]sbb_raw_data!$D68="Order-Match",VLOOKUP([1]sbb_raw_data!$E68,[2]EventTypes!$A$2:$B$6,2,FALSE),VLOOKUP([1]sbb_raw_data!$D68,[2]EventTypes!$A$9:$B$21,2,FALSE)),"")</f>
        <v/>
      </c>
      <c r="F69" s="9" t="str">
        <f>IF(A69&lt;&gt;"",IF([1]sbb_raw_data!$G68="",IF(E69="CAME",F68,"Market"),[1]sbb_raw_data!$G68),"")</f>
        <v/>
      </c>
      <c r="G69" s="9" t="str">
        <f>IF([1]sbb_raw_data!$J68&lt;&gt;"",[1]sbb_raw_data!$J68,"")</f>
        <v/>
      </c>
      <c r="H69" s="3" t="str">
        <f>IF(A69&lt;&gt;"",[1]sbb_raw_data!$H68,"")</f>
        <v/>
      </c>
      <c r="I69" s="3" t="str">
        <f>IF(A69&lt;&gt;"",IF([1]sbb_raw_data!$F68="Buy","BUYI","Error! Must be Buy! This is for share __BUY__ backs!"),"")</f>
        <v/>
      </c>
      <c r="J69" s="3" t="str">
        <f t="shared" si="2"/>
        <v/>
      </c>
      <c r="K69" s="3" t="str">
        <f>IF(A69&lt;&gt;"",[1]sbb_raw_data!$K68,"")</f>
        <v/>
      </c>
      <c r="L69" s="3" t="str">
        <f>IF(A69&lt;&gt;"",[1]sbb_raw_data!$N68,"")</f>
        <v/>
      </c>
      <c r="N69" s="8" t="str">
        <f t="shared" si="3"/>
        <v/>
      </c>
    </row>
    <row r="70" spans="1:14" hidden="1" x14ac:dyDescent="0.2">
      <c r="A70" s="3" t="str">
        <f>IF([1]sbb_raw_data!$A69&lt;&gt;"",CONCATENATE(MID([1]sbb_raw_data!$A69,7,4),"-",MID([1]sbb_raw_data!$A69,4,2),"-",LEFT([1]sbb_raw_data!$A69,2),"T",RIGHT([1]sbb_raw_data!$A69,15),"Z"),"")</f>
        <v/>
      </c>
      <c r="B70" s="3" t="str">
        <f>IF(A70&lt;&gt;"",VLOOKUP([1]sbb_raw_data!$B69,[2]ValidityTypes!$A$2:$B$8,2,FALSE),"")</f>
        <v/>
      </c>
      <c r="C70" s="3"/>
      <c r="D70" s="3" t="str">
        <f>IF(A70&lt;&gt;"",IF([1]sbb_raw_data!$C69="EDE","XETA","Please fill in Segment MIC manually."),"")</f>
        <v/>
      </c>
      <c r="E70" s="3" t="str">
        <f>IF(A70&lt;&gt;"",IF([1]sbb_raw_data!$D69="Order-Match",VLOOKUP([1]sbb_raw_data!$E69,[2]EventTypes!$A$2:$B$6,2,FALSE),VLOOKUP([1]sbb_raw_data!$D69,[2]EventTypes!$A$9:$B$21,2,FALSE)),"")</f>
        <v/>
      </c>
      <c r="F70" s="9" t="str">
        <f>IF(A70&lt;&gt;"",IF([1]sbb_raw_data!$G69="",IF(E70="CAME",F69,"Market"),[1]sbb_raw_data!$G69),"")</f>
        <v/>
      </c>
      <c r="G70" s="9" t="str">
        <f>IF([1]sbb_raw_data!$J69&lt;&gt;"",[1]sbb_raw_data!$J69,"")</f>
        <v/>
      </c>
      <c r="H70" s="3" t="str">
        <f>IF(A70&lt;&gt;"",[1]sbb_raw_data!$H69,"")</f>
        <v/>
      </c>
      <c r="I70" s="3" t="str">
        <f>IF(A70&lt;&gt;"",IF([1]sbb_raw_data!$F69="Buy","BUYI","Error! Must be Buy! This is for share __BUY__ backs!"),"")</f>
        <v/>
      </c>
      <c r="J70" s="3" t="str">
        <f t="shared" si="2"/>
        <v/>
      </c>
      <c r="K70" s="3" t="str">
        <f>IF(A70&lt;&gt;"",[1]sbb_raw_data!$K69,"")</f>
        <v/>
      </c>
      <c r="L70" s="3" t="str">
        <f>IF(A70&lt;&gt;"",[1]sbb_raw_data!$N69,"")</f>
        <v/>
      </c>
      <c r="N70" s="8" t="str">
        <f t="shared" si="3"/>
        <v/>
      </c>
    </row>
    <row r="71" spans="1:14" hidden="1" x14ac:dyDescent="0.2">
      <c r="A71" s="3" t="str">
        <f>IF([1]sbb_raw_data!$A70&lt;&gt;"",CONCATENATE(MID([1]sbb_raw_data!$A70,7,4),"-",MID([1]sbb_raw_data!$A70,4,2),"-",LEFT([1]sbb_raw_data!$A70,2),"T",RIGHT([1]sbb_raw_data!$A70,15),"Z"),"")</f>
        <v/>
      </c>
      <c r="B71" s="3" t="str">
        <f>IF(A71&lt;&gt;"",VLOOKUP([1]sbb_raw_data!$B70,[2]ValidityTypes!$A$2:$B$8,2,FALSE),"")</f>
        <v/>
      </c>
      <c r="C71" s="3"/>
      <c r="D71" s="3" t="str">
        <f>IF(A71&lt;&gt;"",IF([1]sbb_raw_data!$C70="EDE","XETA","Please fill in Segment MIC manually."),"")</f>
        <v/>
      </c>
      <c r="E71" s="3" t="str">
        <f>IF(A71&lt;&gt;"",IF([1]sbb_raw_data!$D70="Order-Match",VLOOKUP([1]sbb_raw_data!$E70,[2]EventTypes!$A$2:$B$6,2,FALSE),VLOOKUP([1]sbb_raw_data!$D70,[2]EventTypes!$A$9:$B$21,2,FALSE)),"")</f>
        <v/>
      </c>
      <c r="F71" s="9" t="str">
        <f>IF(A71&lt;&gt;"",IF([1]sbb_raw_data!$G70="",IF(E71="CAME",F70,"Market"),[1]sbb_raw_data!$G70),"")</f>
        <v/>
      </c>
      <c r="G71" s="9" t="str">
        <f>IF([1]sbb_raw_data!$J70&lt;&gt;"",[1]sbb_raw_data!$J70,"")</f>
        <v/>
      </c>
      <c r="H71" s="3" t="str">
        <f>IF(A71&lt;&gt;"",[1]sbb_raw_data!$H70,"")</f>
        <v/>
      </c>
      <c r="I71" s="3" t="str">
        <f>IF(A71&lt;&gt;"",IF([1]sbb_raw_data!$F70="Buy","BUYI","Error! Must be Buy! This is for share __BUY__ backs!"),"")</f>
        <v/>
      </c>
      <c r="J71" s="3" t="str">
        <f t="shared" si="2"/>
        <v/>
      </c>
      <c r="K71" s="3" t="str">
        <f>IF(A71&lt;&gt;"",[1]sbb_raw_data!$K70,"")</f>
        <v/>
      </c>
      <c r="L71" s="3" t="str">
        <f>IF(A71&lt;&gt;"",[1]sbb_raw_data!$N70,"")</f>
        <v/>
      </c>
      <c r="N71" s="8" t="str">
        <f t="shared" si="3"/>
        <v/>
      </c>
    </row>
    <row r="72" spans="1:14" hidden="1" x14ac:dyDescent="0.2">
      <c r="A72" s="3" t="str">
        <f>IF([1]sbb_raw_data!$A71&lt;&gt;"",CONCATENATE(MID([1]sbb_raw_data!$A71,7,4),"-",MID([1]sbb_raw_data!$A71,4,2),"-",LEFT([1]sbb_raw_data!$A71,2),"T",RIGHT([1]sbb_raw_data!$A71,15),"Z"),"")</f>
        <v/>
      </c>
      <c r="B72" s="3" t="str">
        <f>IF(A72&lt;&gt;"",VLOOKUP([1]sbb_raw_data!$B71,[2]ValidityTypes!$A$2:$B$8,2,FALSE),"")</f>
        <v/>
      </c>
      <c r="C72" s="3"/>
      <c r="D72" s="3" t="str">
        <f>IF(A72&lt;&gt;"",IF([1]sbb_raw_data!$C71="EDE","XETA","Please fill in Segment MIC manually."),"")</f>
        <v/>
      </c>
      <c r="E72" s="3" t="str">
        <f>IF(A72&lt;&gt;"",IF([1]sbb_raw_data!$D71="Order-Match",VLOOKUP([1]sbb_raw_data!$E71,[2]EventTypes!$A$2:$B$6,2,FALSE),VLOOKUP([1]sbb_raw_data!$D71,[2]EventTypes!$A$9:$B$21,2,FALSE)),"")</f>
        <v/>
      </c>
      <c r="F72" s="9" t="str">
        <f>IF(A72&lt;&gt;"",IF([1]sbb_raw_data!$G71="",IF(E72="CAME",F71,"Market"),[1]sbb_raw_data!$G71),"")</f>
        <v/>
      </c>
      <c r="G72" s="9" t="str">
        <f>IF([1]sbb_raw_data!$J71&lt;&gt;"",[1]sbb_raw_data!$J71,"")</f>
        <v/>
      </c>
      <c r="H72" s="3" t="str">
        <f>IF(A72&lt;&gt;"",[1]sbb_raw_data!$H71,"")</f>
        <v/>
      </c>
      <c r="I72" s="3" t="str">
        <f>IF(A72&lt;&gt;"",IF([1]sbb_raw_data!$F71="Buy","BUYI","Error! Must be Buy! This is for share __BUY__ backs!"),"")</f>
        <v/>
      </c>
      <c r="J72" s="3" t="str">
        <f t="shared" si="2"/>
        <v/>
      </c>
      <c r="K72" s="3" t="str">
        <f>IF(A72&lt;&gt;"",[1]sbb_raw_data!$K71,"")</f>
        <v/>
      </c>
      <c r="L72" s="3" t="str">
        <f>IF(A72&lt;&gt;"",[1]sbb_raw_data!$N71,"")</f>
        <v/>
      </c>
      <c r="N72" s="8" t="str">
        <f t="shared" si="3"/>
        <v/>
      </c>
    </row>
    <row r="73" spans="1:14" hidden="1" x14ac:dyDescent="0.2">
      <c r="A73" s="3" t="str">
        <f>IF([1]sbb_raw_data!$A72&lt;&gt;"",CONCATENATE(MID([1]sbb_raw_data!$A72,7,4),"-",MID([1]sbb_raw_data!$A72,4,2),"-",LEFT([1]sbb_raw_data!$A72,2),"T",RIGHT([1]sbb_raw_data!$A72,15),"Z"),"")</f>
        <v/>
      </c>
      <c r="B73" s="3" t="str">
        <f>IF(A73&lt;&gt;"",VLOOKUP([1]sbb_raw_data!$B72,[2]ValidityTypes!$A$2:$B$8,2,FALSE),"")</f>
        <v/>
      </c>
      <c r="C73" s="3"/>
      <c r="D73" s="3" t="str">
        <f>IF(A73&lt;&gt;"",IF([1]sbb_raw_data!$C72="EDE","XETA","Please fill in Segment MIC manually."),"")</f>
        <v/>
      </c>
      <c r="E73" s="3" t="str">
        <f>IF(A73&lt;&gt;"",IF([1]sbb_raw_data!$D72="Order-Match",VLOOKUP([1]sbb_raw_data!$E72,[2]EventTypes!$A$2:$B$6,2,FALSE),VLOOKUP([1]sbb_raw_data!$D72,[2]EventTypes!$A$9:$B$21,2,FALSE)),"")</f>
        <v/>
      </c>
      <c r="F73" s="9" t="str">
        <f>IF(A73&lt;&gt;"",IF([1]sbb_raw_data!$G72="",IF(E73="CAME",F72,"Market"),[1]sbb_raw_data!$G72),"")</f>
        <v/>
      </c>
      <c r="G73" s="9" t="str">
        <f>IF([1]sbb_raw_data!$J72&lt;&gt;"",[1]sbb_raw_data!$J72,"")</f>
        <v/>
      </c>
      <c r="H73" s="3" t="str">
        <f>IF(A73&lt;&gt;"",[1]sbb_raw_data!$H72,"")</f>
        <v/>
      </c>
      <c r="I73" s="3" t="str">
        <f>IF(A73&lt;&gt;"",IF([1]sbb_raw_data!$F72="Buy","BUYI","Error! Must be Buy! This is for share __BUY__ backs!"),"")</f>
        <v/>
      </c>
      <c r="J73" s="3" t="str">
        <f t="shared" si="2"/>
        <v/>
      </c>
      <c r="K73" s="3" t="str">
        <f>IF(A73&lt;&gt;"",[1]sbb_raw_data!$K72,"")</f>
        <v/>
      </c>
      <c r="L73" s="3" t="str">
        <f>IF(A73&lt;&gt;"",[1]sbb_raw_data!$N72,"")</f>
        <v/>
      </c>
      <c r="N73" s="8" t="str">
        <f t="shared" si="3"/>
        <v/>
      </c>
    </row>
    <row r="74" spans="1:14" hidden="1" x14ac:dyDescent="0.2">
      <c r="A74" s="3" t="str">
        <f>IF([1]sbb_raw_data!$A73&lt;&gt;"",CONCATENATE(MID([1]sbb_raw_data!$A73,7,4),"-",MID([1]sbb_raw_data!$A73,4,2),"-",LEFT([1]sbb_raw_data!$A73,2),"T",RIGHT([1]sbb_raw_data!$A73,15),"Z"),"")</f>
        <v/>
      </c>
      <c r="B74" s="3" t="str">
        <f>IF(A74&lt;&gt;"",VLOOKUP([1]sbb_raw_data!$B73,[2]ValidityTypes!$A$2:$B$8,2,FALSE),"")</f>
        <v/>
      </c>
      <c r="C74" s="3"/>
      <c r="D74" s="3" t="str">
        <f>IF(A74&lt;&gt;"",IF([1]sbb_raw_data!$C73="EDE","XETA","Please fill in Segment MIC manually."),"")</f>
        <v/>
      </c>
      <c r="E74" s="3" t="str">
        <f>IF(A74&lt;&gt;"",IF([1]sbb_raw_data!$D73="Order-Match",VLOOKUP([1]sbb_raw_data!$E73,[2]EventTypes!$A$2:$B$6,2,FALSE),VLOOKUP([1]sbb_raw_data!$D73,[2]EventTypes!$A$9:$B$21,2,FALSE)),"")</f>
        <v/>
      </c>
      <c r="F74" s="9" t="str">
        <f>IF(A74&lt;&gt;"",IF([1]sbb_raw_data!$G73="",IF(E74="CAME",F73,"Market"),[1]sbb_raw_data!$G73),"")</f>
        <v/>
      </c>
      <c r="G74" s="9" t="str">
        <f>IF([1]sbb_raw_data!$J73&lt;&gt;"",[1]sbb_raw_data!$J73,"")</f>
        <v/>
      </c>
      <c r="H74" s="3" t="str">
        <f>IF(A74&lt;&gt;"",[1]sbb_raw_data!$H73,"")</f>
        <v/>
      </c>
      <c r="I74" s="3" t="str">
        <f>IF(A74&lt;&gt;"",IF([1]sbb_raw_data!$F73="Buy","BUYI","Error! Must be Buy! This is for share __BUY__ backs!"),"")</f>
        <v/>
      </c>
      <c r="J74" s="3" t="str">
        <f t="shared" si="2"/>
        <v/>
      </c>
      <c r="K74" s="3" t="str">
        <f>IF(A74&lt;&gt;"",[1]sbb_raw_data!$K73,"")</f>
        <v/>
      </c>
      <c r="L74" s="3" t="str">
        <f>IF(A74&lt;&gt;"",[1]sbb_raw_data!$N73,"")</f>
        <v/>
      </c>
      <c r="N74" s="8" t="str">
        <f t="shared" si="3"/>
        <v/>
      </c>
    </row>
    <row r="75" spans="1:14" hidden="1" x14ac:dyDescent="0.2">
      <c r="A75" s="3" t="str">
        <f>IF([1]sbb_raw_data!$A74&lt;&gt;"",CONCATENATE(MID([1]sbb_raw_data!$A74,7,4),"-",MID([1]sbb_raw_data!$A74,4,2),"-",LEFT([1]sbb_raw_data!$A74,2),"T",RIGHT([1]sbb_raw_data!$A74,15),"Z"),"")</f>
        <v/>
      </c>
      <c r="B75" s="3" t="str">
        <f>IF(A75&lt;&gt;"",VLOOKUP([1]sbb_raw_data!$B74,[2]ValidityTypes!$A$2:$B$8,2,FALSE),"")</f>
        <v/>
      </c>
      <c r="C75" s="3"/>
      <c r="D75" s="3" t="str">
        <f>IF(A75&lt;&gt;"",IF([1]sbb_raw_data!$C74="EDE","XETA","Please fill in Segment MIC manually."),"")</f>
        <v/>
      </c>
      <c r="E75" s="3" t="str">
        <f>IF(A75&lt;&gt;"",IF([1]sbb_raw_data!$D74="Order-Match",VLOOKUP([1]sbb_raw_data!$E74,[2]EventTypes!$A$2:$B$6,2,FALSE),VLOOKUP([1]sbb_raw_data!$D74,[2]EventTypes!$A$9:$B$21,2,FALSE)),"")</f>
        <v/>
      </c>
      <c r="F75" s="9" t="str">
        <f>IF(A75&lt;&gt;"",IF([1]sbb_raw_data!$G74="",IF(E75="CAME",F74,"Market"),[1]sbb_raw_data!$G74),"")</f>
        <v/>
      </c>
      <c r="G75" s="9" t="str">
        <f>IF([1]sbb_raw_data!$J74&lt;&gt;"",[1]sbb_raw_data!$J74,"")</f>
        <v/>
      </c>
      <c r="H75" s="3" t="str">
        <f>IF(A75&lt;&gt;"",[1]sbb_raw_data!$H74,"")</f>
        <v/>
      </c>
      <c r="I75" s="3" t="str">
        <f>IF(A75&lt;&gt;"",IF([1]sbb_raw_data!$F74="Buy","BUYI","Error! Must be Buy! This is for share __BUY__ backs!"),"")</f>
        <v/>
      </c>
      <c r="J75" s="3" t="str">
        <f t="shared" si="2"/>
        <v/>
      </c>
      <c r="K75" s="3" t="str">
        <f>IF(A75&lt;&gt;"",[1]sbb_raw_data!$K74,"")</f>
        <v/>
      </c>
      <c r="L75" s="3" t="str">
        <f>IF(A75&lt;&gt;"",[1]sbb_raw_data!$N74,"")</f>
        <v/>
      </c>
      <c r="N75" s="8" t="str">
        <f t="shared" si="3"/>
        <v/>
      </c>
    </row>
    <row r="76" spans="1:14" hidden="1" x14ac:dyDescent="0.2">
      <c r="A76" s="3" t="str">
        <f>IF([1]sbb_raw_data!$A75&lt;&gt;"",CONCATENATE(MID([1]sbb_raw_data!$A75,7,4),"-",MID([1]sbb_raw_data!$A75,4,2),"-",LEFT([1]sbb_raw_data!$A75,2),"T",RIGHT([1]sbb_raw_data!$A75,15),"Z"),"")</f>
        <v/>
      </c>
      <c r="B76" s="3" t="str">
        <f>IF(A76&lt;&gt;"",VLOOKUP([1]sbb_raw_data!$B75,[2]ValidityTypes!$A$2:$B$8,2,FALSE),"")</f>
        <v/>
      </c>
      <c r="C76" s="3"/>
      <c r="D76" s="3" t="str">
        <f>IF(A76&lt;&gt;"",IF([1]sbb_raw_data!$C75="EDE","XETA","Please fill in Segment MIC manually."),"")</f>
        <v/>
      </c>
      <c r="E76" s="3" t="str">
        <f>IF(A76&lt;&gt;"",IF([1]sbb_raw_data!$D75="Order-Match",VLOOKUP([1]sbb_raw_data!$E75,[2]EventTypes!$A$2:$B$6,2,FALSE),VLOOKUP([1]sbb_raw_data!$D75,[2]EventTypes!$A$9:$B$21,2,FALSE)),"")</f>
        <v/>
      </c>
      <c r="F76" s="9" t="str">
        <f>IF(A76&lt;&gt;"",IF([1]sbb_raw_data!$G75="",IF(E76="CAME",F75,"Market"),[1]sbb_raw_data!$G75),"")</f>
        <v/>
      </c>
      <c r="G76" s="9" t="str">
        <f>IF([1]sbb_raw_data!$J75&lt;&gt;"",[1]sbb_raw_data!$J75,"")</f>
        <v/>
      </c>
      <c r="H76" s="3" t="str">
        <f>IF(A76&lt;&gt;"",[1]sbb_raw_data!$H75,"")</f>
        <v/>
      </c>
      <c r="I76" s="3" t="str">
        <f>IF(A76&lt;&gt;"",IF([1]sbb_raw_data!$F75="Buy","BUYI","Error! Must be Buy! This is for share __BUY__ backs!"),"")</f>
        <v/>
      </c>
      <c r="J76" s="3" t="str">
        <f t="shared" si="2"/>
        <v/>
      </c>
      <c r="K76" s="3" t="str">
        <f>IF(A76&lt;&gt;"",[1]sbb_raw_data!$K75,"")</f>
        <v/>
      </c>
      <c r="L76" s="3" t="str">
        <f>IF(A76&lt;&gt;"",[1]sbb_raw_data!$N75,"")</f>
        <v/>
      </c>
      <c r="N76" s="8" t="str">
        <f t="shared" si="3"/>
        <v/>
      </c>
    </row>
    <row r="77" spans="1:14" hidden="1" x14ac:dyDescent="0.2">
      <c r="A77" s="3" t="str">
        <f>IF([1]sbb_raw_data!$A76&lt;&gt;"",CONCATENATE(MID([1]sbb_raw_data!$A76,7,4),"-",MID([1]sbb_raw_data!$A76,4,2),"-",LEFT([1]sbb_raw_data!$A76,2),"T",RIGHT([1]sbb_raw_data!$A76,15),"Z"),"")</f>
        <v/>
      </c>
      <c r="B77" s="3" t="str">
        <f>IF(A77&lt;&gt;"",VLOOKUP([1]sbb_raw_data!$B76,[2]ValidityTypes!$A$2:$B$8,2,FALSE),"")</f>
        <v/>
      </c>
      <c r="C77" s="3"/>
      <c r="D77" s="3" t="str">
        <f>IF(A77&lt;&gt;"",IF([1]sbb_raw_data!$C76="EDE","XETA","Please fill in Segment MIC manually."),"")</f>
        <v/>
      </c>
      <c r="E77" s="3" t="str">
        <f>IF(A77&lt;&gt;"",IF([1]sbb_raw_data!$D76="Order-Match",VLOOKUP([1]sbb_raw_data!$E76,[2]EventTypes!$A$2:$B$6,2,FALSE),VLOOKUP([1]sbb_raw_data!$D76,[2]EventTypes!$A$9:$B$21,2,FALSE)),"")</f>
        <v/>
      </c>
      <c r="F77" s="9" t="str">
        <f>IF(A77&lt;&gt;"",IF([1]sbb_raw_data!$G76="",IF(E77="CAME",F76,"Market"),[1]sbb_raw_data!$G76),"")</f>
        <v/>
      </c>
      <c r="G77" s="9" t="str">
        <f>IF([1]sbb_raw_data!$J76&lt;&gt;"",[1]sbb_raw_data!$J76,"")</f>
        <v/>
      </c>
      <c r="H77" s="3" t="str">
        <f>IF(A77&lt;&gt;"",[1]sbb_raw_data!$H76,"")</f>
        <v/>
      </c>
      <c r="I77" s="3" t="str">
        <f>IF(A77&lt;&gt;"",IF([1]sbb_raw_data!$F76="Buy","BUYI","Error! Must be Buy! This is for share __BUY__ backs!"),"")</f>
        <v/>
      </c>
      <c r="J77" s="3" t="str">
        <f t="shared" si="2"/>
        <v/>
      </c>
      <c r="K77" s="3" t="str">
        <f>IF(A77&lt;&gt;"",[1]sbb_raw_data!$K76,"")</f>
        <v/>
      </c>
      <c r="L77" s="3" t="str">
        <f>IF(A77&lt;&gt;"",[1]sbb_raw_data!$N76,"")</f>
        <v/>
      </c>
      <c r="N77" s="8" t="str">
        <f t="shared" si="3"/>
        <v/>
      </c>
    </row>
    <row r="78" spans="1:14" hidden="1" x14ac:dyDescent="0.2">
      <c r="A78" s="3" t="str">
        <f>IF([1]sbb_raw_data!$A77&lt;&gt;"",CONCATENATE(MID([1]sbb_raw_data!$A77,7,4),"-",MID([1]sbb_raw_data!$A77,4,2),"-",LEFT([1]sbb_raw_data!$A77,2),"T",RIGHT([1]sbb_raw_data!$A77,15),"Z"),"")</f>
        <v/>
      </c>
      <c r="B78" s="3" t="str">
        <f>IF(A78&lt;&gt;"",VLOOKUP([1]sbb_raw_data!$B77,[2]ValidityTypes!$A$2:$B$8,2,FALSE),"")</f>
        <v/>
      </c>
      <c r="C78" s="3"/>
      <c r="D78" s="3" t="str">
        <f>IF(A78&lt;&gt;"",IF([1]sbb_raw_data!$C77="EDE","XETA","Please fill in Segment MIC manually."),"")</f>
        <v/>
      </c>
      <c r="E78" s="3" t="str">
        <f>IF(A78&lt;&gt;"",IF([1]sbb_raw_data!$D77="Order-Match",VLOOKUP([1]sbb_raw_data!$E77,[2]EventTypes!$A$2:$B$6,2,FALSE),VLOOKUP([1]sbb_raw_data!$D77,[2]EventTypes!$A$9:$B$21,2,FALSE)),"")</f>
        <v/>
      </c>
      <c r="F78" s="9" t="str">
        <f>IF(A78&lt;&gt;"",IF([1]sbb_raw_data!$G77="",IF(E78="CAME",F77,"Market"),[1]sbb_raw_data!$G77),"")</f>
        <v/>
      </c>
      <c r="G78" s="9" t="str">
        <f>IF([1]sbb_raw_data!$J77&lt;&gt;"",[1]sbb_raw_data!$J77,"")</f>
        <v/>
      </c>
      <c r="H78" s="3" t="str">
        <f>IF(A78&lt;&gt;"",[1]sbb_raw_data!$H77,"")</f>
        <v/>
      </c>
      <c r="I78" s="3" t="str">
        <f>IF(A78&lt;&gt;"",IF([1]sbb_raw_data!$F77="Buy","BUYI","Error! Must be Buy! This is for share __BUY__ backs!"),"")</f>
        <v/>
      </c>
      <c r="J78" s="3" t="str">
        <f t="shared" si="2"/>
        <v/>
      </c>
      <c r="K78" s="3" t="str">
        <f>IF(A78&lt;&gt;"",[1]sbb_raw_data!$K77,"")</f>
        <v/>
      </c>
      <c r="L78" s="3" t="str">
        <f>IF(A78&lt;&gt;"",[1]sbb_raw_data!$N77,"")</f>
        <v/>
      </c>
      <c r="N78" s="8" t="str">
        <f t="shared" si="3"/>
        <v/>
      </c>
    </row>
    <row r="79" spans="1:14" hidden="1" x14ac:dyDescent="0.2">
      <c r="A79" s="3" t="str">
        <f>IF([1]sbb_raw_data!$A78&lt;&gt;"",CONCATENATE(MID([1]sbb_raw_data!$A78,7,4),"-",MID([1]sbb_raw_data!$A78,4,2),"-",LEFT([1]sbb_raw_data!$A78,2),"T",RIGHT([1]sbb_raw_data!$A78,15),"Z"),"")</f>
        <v/>
      </c>
      <c r="B79" s="3" t="str">
        <f>IF(A79&lt;&gt;"",VLOOKUP([1]sbb_raw_data!$B78,[2]ValidityTypes!$A$2:$B$8,2,FALSE),"")</f>
        <v/>
      </c>
      <c r="C79" s="3"/>
      <c r="D79" s="3" t="str">
        <f>IF(A79&lt;&gt;"",IF([1]sbb_raw_data!$C78="EDE","XETA","Please fill in Segment MIC manually."),"")</f>
        <v/>
      </c>
      <c r="E79" s="3" t="str">
        <f>IF(A79&lt;&gt;"",IF([1]sbb_raw_data!$D78="Order-Match",VLOOKUP([1]sbb_raw_data!$E78,[2]EventTypes!$A$2:$B$6,2,FALSE),VLOOKUP([1]sbb_raw_data!$D78,[2]EventTypes!$A$9:$B$21,2,FALSE)),"")</f>
        <v/>
      </c>
      <c r="F79" s="9" t="str">
        <f>IF(A79&lt;&gt;"",IF([1]sbb_raw_data!$G78="",IF(E79="CAME",F78,"Market"),[1]sbb_raw_data!$G78),"")</f>
        <v/>
      </c>
      <c r="G79" s="9" t="str">
        <f>IF([1]sbb_raw_data!$J78&lt;&gt;"",[1]sbb_raw_data!$J78,"")</f>
        <v/>
      </c>
      <c r="H79" s="3" t="str">
        <f>IF(A79&lt;&gt;"",[1]sbb_raw_data!$H78,"")</f>
        <v/>
      </c>
      <c r="I79" s="3" t="str">
        <f>IF(A79&lt;&gt;"",IF([1]sbb_raw_data!$F78="Buy","BUYI","Error! Must be Buy! This is for share __BUY__ backs!"),"")</f>
        <v/>
      </c>
      <c r="J79" s="3" t="str">
        <f t="shared" si="2"/>
        <v/>
      </c>
      <c r="K79" s="3" t="str">
        <f>IF(A79&lt;&gt;"",[1]sbb_raw_data!$K78,"")</f>
        <v/>
      </c>
      <c r="L79" s="3" t="str">
        <f>IF(A79&lt;&gt;"",[1]sbb_raw_data!$N78,"")</f>
        <v/>
      </c>
      <c r="N79" s="8" t="str">
        <f t="shared" si="3"/>
        <v/>
      </c>
    </row>
    <row r="80" spans="1:14" hidden="1" x14ac:dyDescent="0.2">
      <c r="A80" s="3" t="str">
        <f>IF([1]sbb_raw_data!$A79&lt;&gt;"",CONCATENATE(MID([1]sbb_raw_data!$A79,7,4),"-",MID([1]sbb_raw_data!$A79,4,2),"-",LEFT([1]sbb_raw_data!$A79,2),"T",RIGHT([1]sbb_raw_data!$A79,15),"Z"),"")</f>
        <v/>
      </c>
      <c r="B80" s="3" t="str">
        <f>IF(A80&lt;&gt;"",VLOOKUP([1]sbb_raw_data!$B79,[2]ValidityTypes!$A$2:$B$8,2,FALSE),"")</f>
        <v/>
      </c>
      <c r="C80" s="3"/>
      <c r="D80" s="3" t="str">
        <f>IF(A80&lt;&gt;"",IF([1]sbb_raw_data!$C79="EDE","XETA","Please fill in Segment MIC manually."),"")</f>
        <v/>
      </c>
      <c r="E80" s="3" t="str">
        <f>IF(A80&lt;&gt;"",IF([1]sbb_raw_data!$D79="Order-Match",VLOOKUP([1]sbb_raw_data!$E79,[2]EventTypes!$A$2:$B$6,2,FALSE),VLOOKUP([1]sbb_raw_data!$D79,[2]EventTypes!$A$9:$B$21,2,FALSE)),"")</f>
        <v/>
      </c>
      <c r="F80" s="9" t="str">
        <f>IF(A80&lt;&gt;"",IF([1]sbb_raw_data!$G79="",IF(E80="CAME",F79,"Market"),[1]sbb_raw_data!$G79),"")</f>
        <v/>
      </c>
      <c r="G80" s="9" t="str">
        <f>IF([1]sbb_raw_data!$J79&lt;&gt;"",[1]sbb_raw_data!$J79,"")</f>
        <v/>
      </c>
      <c r="H80" s="3" t="str">
        <f>IF(A80&lt;&gt;"",[1]sbb_raw_data!$H79,"")</f>
        <v/>
      </c>
      <c r="I80" s="3" t="str">
        <f>IF(A80&lt;&gt;"",IF([1]sbb_raw_data!$F79="Buy","BUYI","Error! Must be Buy! This is for share __BUY__ backs!"),"")</f>
        <v/>
      </c>
      <c r="J80" s="3" t="str">
        <f t="shared" si="2"/>
        <v/>
      </c>
      <c r="K80" s="3" t="str">
        <f>IF(A80&lt;&gt;"",[1]sbb_raw_data!$K79,"")</f>
        <v/>
      </c>
      <c r="L80" s="3" t="str">
        <f>IF(A80&lt;&gt;"",[1]sbb_raw_data!$N79,"")</f>
        <v/>
      </c>
      <c r="N80" s="8" t="str">
        <f t="shared" si="3"/>
        <v/>
      </c>
    </row>
    <row r="81" spans="1:14" hidden="1" x14ac:dyDescent="0.2">
      <c r="A81" s="3" t="str">
        <f>IF([1]sbb_raw_data!$A80&lt;&gt;"",CONCATENATE(MID([1]sbb_raw_data!$A80,7,4),"-",MID([1]sbb_raw_data!$A80,4,2),"-",LEFT([1]sbb_raw_data!$A80,2),"T",RIGHT([1]sbb_raw_data!$A80,15),"Z"),"")</f>
        <v/>
      </c>
      <c r="B81" s="3" t="str">
        <f>IF(A81&lt;&gt;"",VLOOKUP([1]sbb_raw_data!$B80,[2]ValidityTypes!$A$2:$B$8,2,FALSE),"")</f>
        <v/>
      </c>
      <c r="C81" s="3"/>
      <c r="D81" s="3" t="str">
        <f>IF(A81&lt;&gt;"",IF([1]sbb_raw_data!$C80="EDE","XETA","Please fill in Segment MIC manually."),"")</f>
        <v/>
      </c>
      <c r="E81" s="3" t="str">
        <f>IF(A81&lt;&gt;"",IF([1]sbb_raw_data!$D80="Order-Match",VLOOKUP([1]sbb_raw_data!$E80,[2]EventTypes!$A$2:$B$6,2,FALSE),VLOOKUP([1]sbb_raw_data!$D80,[2]EventTypes!$A$9:$B$21,2,FALSE)),"")</f>
        <v/>
      </c>
      <c r="F81" s="9" t="str">
        <f>IF(A81&lt;&gt;"",IF([1]sbb_raw_data!$G80="",IF(E81="CAME",F80,"Market"),[1]sbb_raw_data!$G80),"")</f>
        <v/>
      </c>
      <c r="G81" s="9" t="str">
        <f>IF([1]sbb_raw_data!$J80&lt;&gt;"",[1]sbb_raw_data!$J80,"")</f>
        <v/>
      </c>
      <c r="H81" s="3" t="str">
        <f>IF(A81&lt;&gt;"",[1]sbb_raw_data!$H80,"")</f>
        <v/>
      </c>
      <c r="I81" s="3" t="str">
        <f>IF(A81&lt;&gt;"",IF([1]sbb_raw_data!$F80="Buy","BUYI","Error! Must be Buy! This is for share __BUY__ backs!"),"")</f>
        <v/>
      </c>
      <c r="J81" s="3" t="str">
        <f t="shared" si="2"/>
        <v/>
      </c>
      <c r="K81" s="3" t="str">
        <f>IF(A81&lt;&gt;"",[1]sbb_raw_data!$K80,"")</f>
        <v/>
      </c>
      <c r="L81" s="3" t="str">
        <f>IF(A81&lt;&gt;"",[1]sbb_raw_data!$N80,"")</f>
        <v/>
      </c>
      <c r="N81" s="8" t="str">
        <f t="shared" si="3"/>
        <v/>
      </c>
    </row>
    <row r="82" spans="1:14" hidden="1" x14ac:dyDescent="0.2">
      <c r="A82" s="3" t="str">
        <f>IF([1]sbb_raw_data!$A81&lt;&gt;"",CONCATENATE(MID([1]sbb_raw_data!$A81,7,4),"-",MID([1]sbb_raw_data!$A81,4,2),"-",LEFT([1]sbb_raw_data!$A81,2),"T",RIGHT([1]sbb_raw_data!$A81,15),"Z"),"")</f>
        <v/>
      </c>
      <c r="B82" s="3" t="str">
        <f>IF(A82&lt;&gt;"",VLOOKUP([1]sbb_raw_data!$B81,[2]ValidityTypes!$A$2:$B$8,2,FALSE),"")</f>
        <v/>
      </c>
      <c r="C82" s="3"/>
      <c r="D82" s="3" t="str">
        <f>IF(A82&lt;&gt;"",IF([1]sbb_raw_data!$C81="EDE","XETA","Please fill in Segment MIC manually."),"")</f>
        <v/>
      </c>
      <c r="E82" s="3" t="str">
        <f>IF(A82&lt;&gt;"",IF([1]sbb_raw_data!$D81="Order-Match",VLOOKUP([1]sbb_raw_data!$E81,[2]EventTypes!$A$2:$B$6,2,FALSE),VLOOKUP([1]sbb_raw_data!$D81,[2]EventTypes!$A$9:$B$21,2,FALSE)),"")</f>
        <v/>
      </c>
      <c r="F82" s="9" t="str">
        <f>IF(A82&lt;&gt;"",IF([1]sbb_raw_data!$G81="",IF(E82="CAME",F81,"Market"),[1]sbb_raw_data!$G81),"")</f>
        <v/>
      </c>
      <c r="G82" s="9" t="str">
        <f>IF([1]sbb_raw_data!$J81&lt;&gt;"",[1]sbb_raw_data!$J81,"")</f>
        <v/>
      </c>
      <c r="H82" s="3" t="str">
        <f>IF(A82&lt;&gt;"",[1]sbb_raw_data!$H81,"")</f>
        <v/>
      </c>
      <c r="I82" s="3" t="str">
        <f>IF(A82&lt;&gt;"",IF([1]sbb_raw_data!$F81="Buy","BUYI","Error! Must be Buy! This is for share __BUY__ backs!"),"")</f>
        <v/>
      </c>
      <c r="J82" s="3" t="str">
        <f t="shared" si="2"/>
        <v/>
      </c>
      <c r="K82" s="3" t="str">
        <f>IF(A82&lt;&gt;"",[1]sbb_raw_data!$K81,"")</f>
        <v/>
      </c>
      <c r="L82" s="3" t="str">
        <f>IF(A82&lt;&gt;"",[1]sbb_raw_data!$N81,"")</f>
        <v/>
      </c>
      <c r="N82" s="8" t="str">
        <f t="shared" si="3"/>
        <v/>
      </c>
    </row>
    <row r="83" spans="1:14" hidden="1" x14ac:dyDescent="0.2">
      <c r="A83" s="3" t="str">
        <f>IF([1]sbb_raw_data!$A82&lt;&gt;"",CONCATENATE(MID([1]sbb_raw_data!$A82,7,4),"-",MID([1]sbb_raw_data!$A82,4,2),"-",LEFT([1]sbb_raw_data!$A82,2),"T",RIGHT([1]sbb_raw_data!$A82,15),"Z"),"")</f>
        <v/>
      </c>
      <c r="B83" s="3" t="str">
        <f>IF(A83&lt;&gt;"",VLOOKUP([1]sbb_raw_data!$B82,[2]ValidityTypes!$A$2:$B$8,2,FALSE),"")</f>
        <v/>
      </c>
      <c r="C83" s="3"/>
      <c r="D83" s="3" t="str">
        <f>IF(A83&lt;&gt;"",IF([1]sbb_raw_data!$C82="EDE","XETA","Please fill in Segment MIC manually."),"")</f>
        <v/>
      </c>
      <c r="E83" s="3" t="str">
        <f>IF(A83&lt;&gt;"",IF([1]sbb_raw_data!$D82="Order-Match",VLOOKUP([1]sbb_raw_data!$E82,[2]EventTypes!$A$2:$B$6,2,FALSE),VLOOKUP([1]sbb_raw_data!$D82,[2]EventTypes!$A$9:$B$21,2,FALSE)),"")</f>
        <v/>
      </c>
      <c r="F83" s="9" t="str">
        <f>IF(A83&lt;&gt;"",IF([1]sbb_raw_data!$G82="",IF(E83="CAME",F82,"Market"),[1]sbb_raw_data!$G82),"")</f>
        <v/>
      </c>
      <c r="G83" s="9" t="str">
        <f>IF([1]sbb_raw_data!$J82&lt;&gt;"",[1]sbb_raw_data!$J82,"")</f>
        <v/>
      </c>
      <c r="H83" s="3" t="str">
        <f>IF(A83&lt;&gt;"",[1]sbb_raw_data!$H82,"")</f>
        <v/>
      </c>
      <c r="I83" s="3" t="str">
        <f>IF(A83&lt;&gt;"",IF([1]sbb_raw_data!$F82="Buy","BUYI","Error! Must be Buy! This is for share __BUY__ backs!"),"")</f>
        <v/>
      </c>
      <c r="J83" s="3" t="str">
        <f t="shared" si="2"/>
        <v/>
      </c>
      <c r="K83" s="3" t="str">
        <f>IF(A83&lt;&gt;"",[1]sbb_raw_data!$K82,"")</f>
        <v/>
      </c>
      <c r="L83" s="3" t="str">
        <f>IF(A83&lt;&gt;"",[1]sbb_raw_data!$N82,"")</f>
        <v/>
      </c>
      <c r="N83" s="8" t="str">
        <f t="shared" si="3"/>
        <v/>
      </c>
    </row>
    <row r="84" spans="1:14" hidden="1" x14ac:dyDescent="0.2">
      <c r="A84" s="3" t="str">
        <f>IF([1]sbb_raw_data!$A83&lt;&gt;"",CONCATENATE(MID([1]sbb_raw_data!$A83,7,4),"-",MID([1]sbb_raw_data!$A83,4,2),"-",LEFT([1]sbb_raw_data!$A83,2),"T",RIGHT([1]sbb_raw_data!$A83,15),"Z"),"")</f>
        <v/>
      </c>
      <c r="B84" s="3" t="str">
        <f>IF(A84&lt;&gt;"",VLOOKUP([1]sbb_raw_data!$B83,[2]ValidityTypes!$A$2:$B$8,2,FALSE),"")</f>
        <v/>
      </c>
      <c r="C84" s="3"/>
      <c r="D84" s="3" t="str">
        <f>IF(A84&lt;&gt;"",IF([1]sbb_raw_data!$C83="EDE","XETA","Please fill in Segment MIC manually."),"")</f>
        <v/>
      </c>
      <c r="E84" s="3" t="str">
        <f>IF(A84&lt;&gt;"",IF([1]sbb_raw_data!$D83="Order-Match",VLOOKUP([1]sbb_raw_data!$E83,[2]EventTypes!$A$2:$B$6,2,FALSE),VLOOKUP([1]sbb_raw_data!$D83,[2]EventTypes!$A$9:$B$21,2,FALSE)),"")</f>
        <v/>
      </c>
      <c r="F84" s="9" t="str">
        <f>IF(A84&lt;&gt;"",IF([1]sbb_raw_data!$G83="",IF(E84="CAME",F83,"Market"),[1]sbb_raw_data!$G83),"")</f>
        <v/>
      </c>
      <c r="G84" s="9" t="str">
        <f>IF([1]sbb_raw_data!$J83&lt;&gt;"",[1]sbb_raw_data!$J83,"")</f>
        <v/>
      </c>
      <c r="H84" s="3" t="str">
        <f>IF(A84&lt;&gt;"",[1]sbb_raw_data!$H83,"")</f>
        <v/>
      </c>
      <c r="I84" s="3" t="str">
        <f>IF(A84&lt;&gt;"",IF([1]sbb_raw_data!$F83="Buy","BUYI","Error! Must be Buy! This is for share __BUY__ backs!"),"")</f>
        <v/>
      </c>
      <c r="J84" s="3" t="str">
        <f t="shared" si="2"/>
        <v/>
      </c>
      <c r="K84" s="3" t="str">
        <f>IF(A84&lt;&gt;"",[1]sbb_raw_data!$K83,"")</f>
        <v/>
      </c>
      <c r="L84" s="3" t="str">
        <f>IF(A84&lt;&gt;"",[1]sbb_raw_data!$N83,"")</f>
        <v/>
      </c>
      <c r="N84" s="8" t="str">
        <f t="shared" si="3"/>
        <v/>
      </c>
    </row>
    <row r="85" spans="1:14" hidden="1" x14ac:dyDescent="0.2">
      <c r="A85" s="3" t="str">
        <f>IF([1]sbb_raw_data!$A84&lt;&gt;"",CONCATENATE(MID([1]sbb_raw_data!$A84,7,4),"-",MID([1]sbb_raw_data!$A84,4,2),"-",LEFT([1]sbb_raw_data!$A84,2),"T",RIGHT([1]sbb_raw_data!$A84,15),"Z"),"")</f>
        <v/>
      </c>
      <c r="B85" s="3" t="str">
        <f>IF(A85&lt;&gt;"",VLOOKUP([1]sbb_raw_data!$B84,[2]ValidityTypes!$A$2:$B$8,2,FALSE),"")</f>
        <v/>
      </c>
      <c r="C85" s="3"/>
      <c r="D85" s="3" t="str">
        <f>IF(A85&lt;&gt;"",IF([1]sbb_raw_data!$C84="EDE","XETA","Please fill in Segment MIC manually."),"")</f>
        <v/>
      </c>
      <c r="E85" s="3" t="str">
        <f>IF(A85&lt;&gt;"",IF([1]sbb_raw_data!$D84="Order-Match",VLOOKUP([1]sbb_raw_data!$E84,[2]EventTypes!$A$2:$B$6,2,FALSE),VLOOKUP([1]sbb_raw_data!$D84,[2]EventTypes!$A$9:$B$21,2,FALSE)),"")</f>
        <v/>
      </c>
      <c r="F85" s="9" t="str">
        <f>IF(A85&lt;&gt;"",IF([1]sbb_raw_data!$G84="",IF(E85="CAME",F84,"Market"),[1]sbb_raw_data!$G84),"")</f>
        <v/>
      </c>
      <c r="G85" s="9" t="str">
        <f>IF([1]sbb_raw_data!$J84&lt;&gt;"",[1]sbb_raw_data!$J84,"")</f>
        <v/>
      </c>
      <c r="H85" s="3" t="str">
        <f>IF(A85&lt;&gt;"",[1]sbb_raw_data!$H84,"")</f>
        <v/>
      </c>
      <c r="I85" s="3" t="str">
        <f>IF(A85&lt;&gt;"",IF([1]sbb_raw_data!$F84="Buy","BUYI","Error! Must be Buy! This is for share __BUY__ backs!"),"")</f>
        <v/>
      </c>
      <c r="J85" s="3" t="str">
        <f t="shared" si="2"/>
        <v/>
      </c>
      <c r="K85" s="3" t="str">
        <f>IF(A85&lt;&gt;"",[1]sbb_raw_data!$K84,"")</f>
        <v/>
      </c>
      <c r="L85" s="3" t="str">
        <f>IF(A85&lt;&gt;"",[1]sbb_raw_data!$N84,"")</f>
        <v/>
      </c>
      <c r="N85" s="8" t="str">
        <f t="shared" si="3"/>
        <v/>
      </c>
    </row>
    <row r="86" spans="1:14" hidden="1" x14ac:dyDescent="0.2">
      <c r="A86" s="3" t="str">
        <f>IF([1]sbb_raw_data!$A85&lt;&gt;"",CONCATENATE(MID([1]sbb_raw_data!$A85,7,4),"-",MID([1]sbb_raw_data!$A85,4,2),"-",LEFT([1]sbb_raw_data!$A85,2),"T",RIGHT([1]sbb_raw_data!$A85,15),"Z"),"")</f>
        <v/>
      </c>
      <c r="B86" s="3" t="str">
        <f>IF(A86&lt;&gt;"",VLOOKUP([1]sbb_raw_data!$B85,[2]ValidityTypes!$A$2:$B$8,2,FALSE),"")</f>
        <v/>
      </c>
      <c r="C86" s="3"/>
      <c r="D86" s="3" t="str">
        <f>IF(A86&lt;&gt;"",IF([1]sbb_raw_data!$C85="EDE","XETA","Please fill in Segment MIC manually."),"")</f>
        <v/>
      </c>
      <c r="E86" s="3" t="str">
        <f>IF(A86&lt;&gt;"",IF([1]sbb_raw_data!$D85="Order-Match",VLOOKUP([1]sbb_raw_data!$E85,[2]EventTypes!$A$2:$B$6,2,FALSE),VLOOKUP([1]sbb_raw_data!$D85,[2]EventTypes!$A$9:$B$21,2,FALSE)),"")</f>
        <v/>
      </c>
      <c r="F86" s="9" t="str">
        <f>IF(A86&lt;&gt;"",IF([1]sbb_raw_data!$G85="",IF(E86="CAME",F85,"Market"),[1]sbb_raw_data!$G85),"")</f>
        <v/>
      </c>
      <c r="G86" s="9" t="str">
        <f>IF([1]sbb_raw_data!$J85&lt;&gt;"",[1]sbb_raw_data!$J85,"")</f>
        <v/>
      </c>
      <c r="H86" s="3" t="str">
        <f>IF(A86&lt;&gt;"",[1]sbb_raw_data!$H85,"")</f>
        <v/>
      </c>
      <c r="I86" s="3" t="str">
        <f>IF(A86&lt;&gt;"",IF([1]sbb_raw_data!$F85="Buy","BUYI","Error! Must be Buy! This is for share __BUY__ backs!"),"")</f>
        <v/>
      </c>
      <c r="J86" s="3" t="str">
        <f t="shared" si="2"/>
        <v/>
      </c>
      <c r="K86" s="3" t="str">
        <f>IF(A86&lt;&gt;"",[1]sbb_raw_data!$K85,"")</f>
        <v/>
      </c>
      <c r="L86" s="3" t="str">
        <f>IF(A86&lt;&gt;"",[1]sbb_raw_data!$N85,"")</f>
        <v/>
      </c>
      <c r="N86" s="8" t="str">
        <f t="shared" si="3"/>
        <v/>
      </c>
    </row>
    <row r="87" spans="1:14" hidden="1" x14ac:dyDescent="0.2">
      <c r="A87" s="3" t="str">
        <f>IF([1]sbb_raw_data!$A86&lt;&gt;"",CONCATENATE(MID([1]sbb_raw_data!$A86,7,4),"-",MID([1]sbb_raw_data!$A86,4,2),"-",LEFT([1]sbb_raw_data!$A86,2),"T",RIGHT([1]sbb_raw_data!$A86,15),"Z"),"")</f>
        <v/>
      </c>
      <c r="B87" s="3" t="str">
        <f>IF(A87&lt;&gt;"",VLOOKUP([1]sbb_raw_data!$B86,[2]ValidityTypes!$A$2:$B$8,2,FALSE),"")</f>
        <v/>
      </c>
      <c r="C87" s="3"/>
      <c r="D87" s="3" t="str">
        <f>IF(A87&lt;&gt;"",IF([1]sbb_raw_data!$C86="EDE","XETA","Please fill in Segment MIC manually."),"")</f>
        <v/>
      </c>
      <c r="E87" s="3" t="str">
        <f>IF(A87&lt;&gt;"",IF([1]sbb_raw_data!$D86="Order-Match",VLOOKUP([1]sbb_raw_data!$E86,[2]EventTypes!$A$2:$B$6,2,FALSE),VLOOKUP([1]sbb_raw_data!$D86,[2]EventTypes!$A$9:$B$21,2,FALSE)),"")</f>
        <v/>
      </c>
      <c r="F87" s="9" t="str">
        <f>IF(A87&lt;&gt;"",IF([1]sbb_raw_data!$G86="",IF(E87="CAME",F86,"Market"),[1]sbb_raw_data!$G86),"")</f>
        <v/>
      </c>
      <c r="G87" s="9" t="str">
        <f>IF([1]sbb_raw_data!$J86&lt;&gt;"",[1]sbb_raw_data!$J86,"")</f>
        <v/>
      </c>
      <c r="H87" s="3" t="str">
        <f>IF(A87&lt;&gt;"",[1]sbb_raw_data!$H86,"")</f>
        <v/>
      </c>
      <c r="I87" s="3" t="str">
        <f>IF(A87&lt;&gt;"",IF([1]sbb_raw_data!$F86="Buy","BUYI","Error! Must be Buy! This is for share __BUY__ backs!"),"")</f>
        <v/>
      </c>
      <c r="J87" s="3" t="str">
        <f t="shared" si="2"/>
        <v/>
      </c>
      <c r="K87" s="3" t="str">
        <f>IF(A87&lt;&gt;"",[1]sbb_raw_data!$K86,"")</f>
        <v/>
      </c>
      <c r="L87" s="3" t="str">
        <f>IF(A87&lt;&gt;"",[1]sbb_raw_data!$N86,"")</f>
        <v/>
      </c>
      <c r="N87" s="8" t="str">
        <f t="shared" si="3"/>
        <v/>
      </c>
    </row>
    <row r="88" spans="1:14" hidden="1" x14ac:dyDescent="0.2">
      <c r="A88" s="3" t="str">
        <f>IF([1]sbb_raw_data!$A87&lt;&gt;"",CONCATENATE(MID([1]sbb_raw_data!$A87,7,4),"-",MID([1]sbb_raw_data!$A87,4,2),"-",LEFT([1]sbb_raw_data!$A87,2),"T",RIGHT([1]sbb_raw_data!$A87,15),"Z"),"")</f>
        <v/>
      </c>
      <c r="B88" s="3" t="str">
        <f>IF(A88&lt;&gt;"",VLOOKUP([1]sbb_raw_data!$B87,[2]ValidityTypes!$A$2:$B$8,2,FALSE),"")</f>
        <v/>
      </c>
      <c r="C88" s="3"/>
      <c r="D88" s="3" t="str">
        <f>IF(A88&lt;&gt;"",IF([1]sbb_raw_data!$C87="EDE","XETA","Please fill in Segment MIC manually."),"")</f>
        <v/>
      </c>
      <c r="E88" s="3" t="str">
        <f>IF(A88&lt;&gt;"",IF([1]sbb_raw_data!$D87="Order-Match",VLOOKUP([1]sbb_raw_data!$E87,[2]EventTypes!$A$2:$B$6,2,FALSE),VLOOKUP([1]sbb_raw_data!$D87,[2]EventTypes!$A$9:$B$21,2,FALSE)),"")</f>
        <v/>
      </c>
      <c r="F88" s="9" t="str">
        <f>IF(A88&lt;&gt;"",IF([1]sbb_raw_data!$G87="",IF(E88="CAME",F87,"Market"),[1]sbb_raw_data!$G87),"")</f>
        <v/>
      </c>
      <c r="G88" s="9" t="str">
        <f>IF([1]sbb_raw_data!$J87&lt;&gt;"",[1]sbb_raw_data!$J87,"")</f>
        <v/>
      </c>
      <c r="H88" s="3" t="str">
        <f>IF(A88&lt;&gt;"",[1]sbb_raw_data!$H87,"")</f>
        <v/>
      </c>
      <c r="I88" s="3" t="str">
        <f>IF(A88&lt;&gt;"",IF([1]sbb_raw_data!$F87="Buy","BUYI","Error! Must be Buy! This is for share __BUY__ backs!"),"")</f>
        <v/>
      </c>
      <c r="J88" s="3" t="str">
        <f t="shared" si="2"/>
        <v/>
      </c>
      <c r="K88" s="3" t="str">
        <f>IF(A88&lt;&gt;"",[1]sbb_raw_data!$K87,"")</f>
        <v/>
      </c>
      <c r="L88" s="3" t="str">
        <f>IF(A88&lt;&gt;"",[1]sbb_raw_data!$N87,"")</f>
        <v/>
      </c>
      <c r="N88" s="8" t="str">
        <f t="shared" si="3"/>
        <v/>
      </c>
    </row>
    <row r="89" spans="1:14" hidden="1" x14ac:dyDescent="0.2">
      <c r="A89" s="3" t="str">
        <f>IF([1]sbb_raw_data!$A88&lt;&gt;"",CONCATENATE(MID([1]sbb_raw_data!$A88,7,4),"-",MID([1]sbb_raw_data!$A88,4,2),"-",LEFT([1]sbb_raw_data!$A88,2),"T",RIGHT([1]sbb_raw_data!$A88,15),"Z"),"")</f>
        <v/>
      </c>
      <c r="B89" s="3" t="str">
        <f>IF(A89&lt;&gt;"",VLOOKUP([1]sbb_raw_data!$B88,[2]ValidityTypes!$A$2:$B$8,2,FALSE),"")</f>
        <v/>
      </c>
      <c r="C89" s="3"/>
      <c r="D89" s="3" t="str">
        <f>IF(A89&lt;&gt;"",IF([1]sbb_raw_data!$C88="EDE","XETA","Please fill in Segment MIC manually."),"")</f>
        <v/>
      </c>
      <c r="E89" s="3" t="str">
        <f>IF(A89&lt;&gt;"",IF([1]sbb_raw_data!$D88="Order-Match",VLOOKUP([1]sbb_raw_data!$E88,[2]EventTypes!$A$2:$B$6,2,FALSE),VLOOKUP([1]sbb_raw_data!$D88,[2]EventTypes!$A$9:$B$21,2,FALSE)),"")</f>
        <v/>
      </c>
      <c r="F89" s="9" t="str">
        <f>IF(A89&lt;&gt;"",IF([1]sbb_raw_data!$G88="",IF(E89="CAME",F88,"Market"),[1]sbb_raw_data!$G88),"")</f>
        <v/>
      </c>
      <c r="G89" s="9" t="str">
        <f>IF([1]sbb_raw_data!$J88&lt;&gt;"",[1]sbb_raw_data!$J88,"")</f>
        <v/>
      </c>
      <c r="H89" s="3" t="str">
        <f>IF(A89&lt;&gt;"",[1]sbb_raw_data!$H88,"")</f>
        <v/>
      </c>
      <c r="I89" s="3" t="str">
        <f>IF(A89&lt;&gt;"",IF([1]sbb_raw_data!$F88="Buy","BUYI","Error! Must be Buy! This is for share __BUY__ backs!"),"")</f>
        <v/>
      </c>
      <c r="J89" s="3" t="str">
        <f t="shared" si="2"/>
        <v/>
      </c>
      <c r="K89" s="3" t="str">
        <f>IF(A89&lt;&gt;"",[1]sbb_raw_data!$K88,"")</f>
        <v/>
      </c>
      <c r="L89" s="3" t="str">
        <f>IF(A89&lt;&gt;"",[1]sbb_raw_data!$N88,"")</f>
        <v/>
      </c>
      <c r="N89" s="8" t="str">
        <f t="shared" si="3"/>
        <v/>
      </c>
    </row>
    <row r="90" spans="1:14" hidden="1" x14ac:dyDescent="0.2">
      <c r="A90" s="3" t="str">
        <f>IF([1]sbb_raw_data!$A89&lt;&gt;"",CONCATENATE(MID([1]sbb_raw_data!$A89,7,4),"-",MID([1]sbb_raw_data!$A89,4,2),"-",LEFT([1]sbb_raw_data!$A89,2),"T",RIGHT([1]sbb_raw_data!$A89,15),"Z"),"")</f>
        <v/>
      </c>
      <c r="B90" s="3" t="str">
        <f>IF(A90&lt;&gt;"",VLOOKUP([1]sbb_raw_data!$B89,[2]ValidityTypes!$A$2:$B$8,2,FALSE),"")</f>
        <v/>
      </c>
      <c r="C90" s="3"/>
      <c r="D90" s="3" t="str">
        <f>IF(A90&lt;&gt;"",IF([1]sbb_raw_data!$C89="EDE","XETA","Please fill in Segment MIC manually."),"")</f>
        <v/>
      </c>
      <c r="E90" s="3" t="str">
        <f>IF(A90&lt;&gt;"",IF([1]sbb_raw_data!$D89="Order-Match",VLOOKUP([1]sbb_raw_data!$E89,[2]EventTypes!$A$2:$B$6,2,FALSE),VLOOKUP([1]sbb_raw_data!$D89,[2]EventTypes!$A$9:$B$21,2,FALSE)),"")</f>
        <v/>
      </c>
      <c r="F90" s="9" t="str">
        <f>IF(A90&lt;&gt;"",IF([1]sbb_raw_data!$G89="",IF(E90="CAME",F89,"Market"),[1]sbb_raw_data!$G89),"")</f>
        <v/>
      </c>
      <c r="G90" s="9" t="str">
        <f>IF([1]sbb_raw_data!$J89&lt;&gt;"",[1]sbb_raw_data!$J89,"")</f>
        <v/>
      </c>
      <c r="H90" s="3" t="str">
        <f>IF(A90&lt;&gt;"",[1]sbb_raw_data!$H89,"")</f>
        <v/>
      </c>
      <c r="I90" s="3" t="str">
        <f>IF(A90&lt;&gt;"",IF([1]sbb_raw_data!$F89="Buy","BUYI","Error! Must be Buy! This is for share __BUY__ backs!"),"")</f>
        <v/>
      </c>
      <c r="J90" s="3" t="str">
        <f t="shared" si="2"/>
        <v/>
      </c>
      <c r="K90" s="3" t="str">
        <f>IF(A90&lt;&gt;"",[1]sbb_raw_data!$K89,"")</f>
        <v/>
      </c>
      <c r="L90" s="3" t="str">
        <f>IF(A90&lt;&gt;"",[1]sbb_raw_data!$N89,"")</f>
        <v/>
      </c>
      <c r="N90" s="8" t="str">
        <f t="shared" si="3"/>
        <v/>
      </c>
    </row>
    <row r="91" spans="1:14" hidden="1" x14ac:dyDescent="0.2">
      <c r="A91" s="3" t="str">
        <f>IF([1]sbb_raw_data!$A90&lt;&gt;"",CONCATENATE(MID([1]sbb_raw_data!$A90,7,4),"-",MID([1]sbb_raw_data!$A90,4,2),"-",LEFT([1]sbb_raw_data!$A90,2),"T",RIGHT([1]sbb_raw_data!$A90,15),"Z"),"")</f>
        <v/>
      </c>
      <c r="B91" s="3" t="str">
        <f>IF(A91&lt;&gt;"",VLOOKUP([1]sbb_raw_data!$B90,[2]ValidityTypes!$A$2:$B$8,2,FALSE),"")</f>
        <v/>
      </c>
      <c r="C91" s="3"/>
      <c r="D91" s="3" t="str">
        <f>IF(A91&lt;&gt;"",IF([1]sbb_raw_data!$C90="EDE","XETA","Please fill in Segment MIC manually."),"")</f>
        <v/>
      </c>
      <c r="E91" s="3" t="str">
        <f>IF(A91&lt;&gt;"",IF([1]sbb_raw_data!$D90="Order-Match",VLOOKUP([1]sbb_raw_data!$E90,[2]EventTypes!$A$2:$B$6,2,FALSE),VLOOKUP([1]sbb_raw_data!$D90,[2]EventTypes!$A$9:$B$21,2,FALSE)),"")</f>
        <v/>
      </c>
      <c r="F91" s="9" t="str">
        <f>IF(A91&lt;&gt;"",IF([1]sbb_raw_data!$G90="",IF(E91="CAME",F90,"Market"),[1]sbb_raw_data!$G90),"")</f>
        <v/>
      </c>
      <c r="G91" s="9" t="str">
        <f>IF([1]sbb_raw_data!$J90&lt;&gt;"",[1]sbb_raw_data!$J90,"")</f>
        <v/>
      </c>
      <c r="H91" s="3" t="str">
        <f>IF(A91&lt;&gt;"",[1]sbb_raw_data!$H90,"")</f>
        <v/>
      </c>
      <c r="I91" s="3" t="str">
        <f>IF(A91&lt;&gt;"",IF([1]sbb_raw_data!$F90="Buy","BUYI","Error! Must be Buy! This is for share __BUY__ backs!"),"")</f>
        <v/>
      </c>
      <c r="J91" s="3" t="str">
        <f t="shared" si="2"/>
        <v/>
      </c>
      <c r="K91" s="3" t="str">
        <f>IF(A91&lt;&gt;"",[1]sbb_raw_data!$K90,"")</f>
        <v/>
      </c>
      <c r="L91" s="3" t="str">
        <f>IF(A91&lt;&gt;"",[1]sbb_raw_data!$N90,"")</f>
        <v/>
      </c>
      <c r="N91" s="8" t="str">
        <f t="shared" si="3"/>
        <v/>
      </c>
    </row>
    <row r="92" spans="1:14" hidden="1" x14ac:dyDescent="0.2">
      <c r="A92" s="3" t="str">
        <f>IF([1]sbb_raw_data!$A91&lt;&gt;"",CONCATENATE(MID([1]sbb_raw_data!$A91,7,4),"-",MID([1]sbb_raw_data!$A91,4,2),"-",LEFT([1]sbb_raw_data!$A91,2),"T",RIGHT([1]sbb_raw_data!$A91,15),"Z"),"")</f>
        <v/>
      </c>
      <c r="B92" s="3" t="str">
        <f>IF(A92&lt;&gt;"",VLOOKUP([1]sbb_raw_data!$B91,[2]ValidityTypes!$A$2:$B$8,2,FALSE),"")</f>
        <v/>
      </c>
      <c r="C92" s="3"/>
      <c r="D92" s="3" t="str">
        <f>IF(A92&lt;&gt;"",IF([1]sbb_raw_data!$C91="EDE","XETA","Please fill in Segment MIC manually."),"")</f>
        <v/>
      </c>
      <c r="E92" s="3" t="str">
        <f>IF(A92&lt;&gt;"",IF([1]sbb_raw_data!$D91="Order-Match",VLOOKUP([1]sbb_raw_data!$E91,[2]EventTypes!$A$2:$B$6,2,FALSE),VLOOKUP([1]sbb_raw_data!$D91,[2]EventTypes!$A$9:$B$21,2,FALSE)),"")</f>
        <v/>
      </c>
      <c r="F92" s="9" t="str">
        <f>IF(A92&lt;&gt;"",IF([1]sbb_raw_data!$G91="",IF(E92="CAME",F91,"Market"),[1]sbb_raw_data!$G91),"")</f>
        <v/>
      </c>
      <c r="G92" s="9" t="str">
        <f>IF([1]sbb_raw_data!$J91&lt;&gt;"",[1]sbb_raw_data!$J91,"")</f>
        <v/>
      </c>
      <c r="H92" s="3" t="str">
        <f>IF(A92&lt;&gt;"",[1]sbb_raw_data!$H91,"")</f>
        <v/>
      </c>
      <c r="I92" s="3" t="str">
        <f>IF(A92&lt;&gt;"",IF([1]sbb_raw_data!$F91="Buy","BUYI","Error! Must be Buy! This is for share __BUY__ backs!"),"")</f>
        <v/>
      </c>
      <c r="J92" s="3" t="str">
        <f t="shared" si="2"/>
        <v/>
      </c>
      <c r="K92" s="3" t="str">
        <f>IF(A92&lt;&gt;"",[1]sbb_raw_data!$K91,"")</f>
        <v/>
      </c>
      <c r="L92" s="3" t="str">
        <f>IF(A92&lt;&gt;"",[1]sbb_raw_data!$N91,"")</f>
        <v/>
      </c>
      <c r="N92" s="8" t="str">
        <f t="shared" si="3"/>
        <v/>
      </c>
    </row>
    <row r="93" spans="1:14" hidden="1" x14ac:dyDescent="0.2">
      <c r="A93" s="3" t="str">
        <f>IF([1]sbb_raw_data!$A92&lt;&gt;"",CONCATENATE(MID([1]sbb_raw_data!$A92,7,4),"-",MID([1]sbb_raw_data!$A92,4,2),"-",LEFT([1]sbb_raw_data!$A92,2),"T",RIGHT([1]sbb_raw_data!$A92,15),"Z"),"")</f>
        <v/>
      </c>
      <c r="B93" s="3" t="str">
        <f>IF(A93&lt;&gt;"",VLOOKUP([1]sbb_raw_data!$B92,[2]ValidityTypes!$A$2:$B$8,2,FALSE),"")</f>
        <v/>
      </c>
      <c r="C93" s="3"/>
      <c r="D93" s="3" t="str">
        <f>IF(A93&lt;&gt;"",IF([1]sbb_raw_data!$C92="EDE","XETA","Please fill in Segment MIC manually."),"")</f>
        <v/>
      </c>
      <c r="E93" s="3" t="str">
        <f>IF(A93&lt;&gt;"",IF([1]sbb_raw_data!$D92="Order-Match",VLOOKUP([1]sbb_raw_data!$E92,[2]EventTypes!$A$2:$B$6,2,FALSE),VLOOKUP([1]sbb_raw_data!$D92,[2]EventTypes!$A$9:$B$21,2,FALSE)),"")</f>
        <v/>
      </c>
      <c r="F93" s="9" t="str">
        <f>IF(A93&lt;&gt;"",IF([1]sbb_raw_data!$G92="",IF(E93="CAME",F92,"Market"),[1]sbb_raw_data!$G92),"")</f>
        <v/>
      </c>
      <c r="G93" s="9" t="str">
        <f>IF([1]sbb_raw_data!$J92&lt;&gt;"",[1]sbb_raw_data!$J92,"")</f>
        <v/>
      </c>
      <c r="H93" s="3" t="str">
        <f>IF(A93&lt;&gt;"",[1]sbb_raw_data!$H92,"")</f>
        <v/>
      </c>
      <c r="I93" s="3" t="str">
        <f>IF(A93&lt;&gt;"",IF([1]sbb_raw_data!$F92="Buy","BUYI","Error! Must be Buy! This is for share __BUY__ backs!"),"")</f>
        <v/>
      </c>
      <c r="J93" s="3" t="str">
        <f t="shared" si="2"/>
        <v/>
      </c>
      <c r="K93" s="3" t="str">
        <f>IF(A93&lt;&gt;"",[1]sbb_raw_data!$K92,"")</f>
        <v/>
      </c>
      <c r="L93" s="3" t="str">
        <f>IF(A93&lt;&gt;"",[1]sbb_raw_data!$N92,"")</f>
        <v/>
      </c>
      <c r="N93" s="8" t="str">
        <f t="shared" si="3"/>
        <v/>
      </c>
    </row>
    <row r="94" spans="1:14" hidden="1" x14ac:dyDescent="0.2">
      <c r="A94" s="3" t="str">
        <f>IF([1]sbb_raw_data!$A93&lt;&gt;"",CONCATENATE(MID([1]sbb_raw_data!$A93,7,4),"-",MID([1]sbb_raw_data!$A93,4,2),"-",LEFT([1]sbb_raw_data!$A93,2),"T",RIGHT([1]sbb_raw_data!$A93,15),"Z"),"")</f>
        <v/>
      </c>
      <c r="B94" s="3" t="str">
        <f>IF(A94&lt;&gt;"",VLOOKUP([1]sbb_raw_data!$B93,[2]ValidityTypes!$A$2:$B$8,2,FALSE),"")</f>
        <v/>
      </c>
      <c r="C94" s="3"/>
      <c r="D94" s="3" t="str">
        <f>IF(A94&lt;&gt;"",IF([1]sbb_raw_data!$C93="EDE","XETA","Please fill in Segment MIC manually."),"")</f>
        <v/>
      </c>
      <c r="E94" s="3" t="str">
        <f>IF(A94&lt;&gt;"",IF([1]sbb_raw_data!$D93="Order-Match",VLOOKUP([1]sbb_raw_data!$E93,[2]EventTypes!$A$2:$B$6,2,FALSE),VLOOKUP([1]sbb_raw_data!$D93,[2]EventTypes!$A$9:$B$21,2,FALSE)),"")</f>
        <v/>
      </c>
      <c r="F94" s="9" t="str">
        <f>IF(A94&lt;&gt;"",IF([1]sbb_raw_data!$G93="",IF(E94="CAME",F93,"Market"),[1]sbb_raw_data!$G93),"")</f>
        <v/>
      </c>
      <c r="G94" s="9" t="str">
        <f>IF([1]sbb_raw_data!$J93&lt;&gt;"",[1]sbb_raw_data!$J93,"")</f>
        <v/>
      </c>
      <c r="H94" s="3" t="str">
        <f>IF(A94&lt;&gt;"",[1]sbb_raw_data!$H93,"")</f>
        <v/>
      </c>
      <c r="I94" s="3" t="str">
        <f>IF(A94&lt;&gt;"",IF([1]sbb_raw_data!$F93="Buy","BUYI","Error! Must be Buy! This is for share __BUY__ backs!"),"")</f>
        <v/>
      </c>
      <c r="J94" s="3" t="str">
        <f t="shared" si="2"/>
        <v/>
      </c>
      <c r="K94" s="3" t="str">
        <f>IF(A94&lt;&gt;"",[1]sbb_raw_data!$K93,"")</f>
        <v/>
      </c>
      <c r="L94" s="3" t="str">
        <f>IF(A94&lt;&gt;"",[1]sbb_raw_data!$N93,"")</f>
        <v/>
      </c>
      <c r="N94" s="8" t="str">
        <f t="shared" si="3"/>
        <v/>
      </c>
    </row>
    <row r="95" spans="1:14" hidden="1" x14ac:dyDescent="0.2">
      <c r="A95" s="3" t="str">
        <f>IF([1]sbb_raw_data!$A94&lt;&gt;"",CONCATENATE(MID([1]sbb_raw_data!$A94,7,4),"-",MID([1]sbb_raw_data!$A94,4,2),"-",LEFT([1]sbb_raw_data!$A94,2),"T",RIGHT([1]sbb_raw_data!$A94,15),"Z"),"")</f>
        <v/>
      </c>
      <c r="B95" s="3" t="str">
        <f>IF(A95&lt;&gt;"",VLOOKUP([1]sbb_raw_data!$B94,[2]ValidityTypes!$A$2:$B$8,2,FALSE),"")</f>
        <v/>
      </c>
      <c r="C95" s="3"/>
      <c r="D95" s="3" t="str">
        <f>IF(A95&lt;&gt;"",IF([1]sbb_raw_data!$C94="EDE","XETA","Please fill in Segment MIC manually."),"")</f>
        <v/>
      </c>
      <c r="E95" s="3" t="str">
        <f>IF(A95&lt;&gt;"",IF([1]sbb_raw_data!$D94="Order-Match",VLOOKUP([1]sbb_raw_data!$E94,[2]EventTypes!$A$2:$B$6,2,FALSE),VLOOKUP([1]sbb_raw_data!$D94,[2]EventTypes!$A$9:$B$21,2,FALSE)),"")</f>
        <v/>
      </c>
      <c r="F95" s="9" t="str">
        <f>IF(A95&lt;&gt;"",IF([1]sbb_raw_data!$G94="",IF(E95="CAME",F94,"Market"),[1]sbb_raw_data!$G94),"")</f>
        <v/>
      </c>
      <c r="G95" s="9" t="str">
        <f>IF([1]sbb_raw_data!$J94&lt;&gt;"",[1]sbb_raw_data!$J94,"")</f>
        <v/>
      </c>
      <c r="H95" s="3" t="str">
        <f>IF(A95&lt;&gt;"",[1]sbb_raw_data!$H94,"")</f>
        <v/>
      </c>
      <c r="I95" s="3" t="str">
        <f>IF(A95&lt;&gt;"",IF([1]sbb_raw_data!$F94="Buy","BUYI","Error! Must be Buy! This is for share __BUY__ backs!"),"")</f>
        <v/>
      </c>
      <c r="J95" s="3" t="str">
        <f t="shared" si="2"/>
        <v/>
      </c>
      <c r="K95" s="3" t="str">
        <f>IF(A95&lt;&gt;"",[1]sbb_raw_data!$K94,"")</f>
        <v/>
      </c>
      <c r="L95" s="3" t="str">
        <f>IF(A95&lt;&gt;"",[1]sbb_raw_data!$N94,"")</f>
        <v/>
      </c>
      <c r="N95" s="8" t="str">
        <f t="shared" si="3"/>
        <v/>
      </c>
    </row>
    <row r="96" spans="1:14" hidden="1" x14ac:dyDescent="0.2">
      <c r="A96" s="3" t="str">
        <f>IF([1]sbb_raw_data!$A95&lt;&gt;"",CONCATENATE(MID([1]sbb_raw_data!$A95,7,4),"-",MID([1]sbb_raw_data!$A95,4,2),"-",LEFT([1]sbb_raw_data!$A95,2),"T",RIGHT([1]sbb_raw_data!$A95,15),"Z"),"")</f>
        <v/>
      </c>
      <c r="B96" s="3" t="str">
        <f>IF(A96&lt;&gt;"",VLOOKUP([1]sbb_raw_data!$B95,[2]ValidityTypes!$A$2:$B$8,2,FALSE),"")</f>
        <v/>
      </c>
      <c r="C96" s="3"/>
      <c r="D96" s="3" t="str">
        <f>IF(A96&lt;&gt;"",IF([1]sbb_raw_data!$C95="EDE","XETA","Please fill in Segment MIC manually."),"")</f>
        <v/>
      </c>
      <c r="E96" s="3" t="str">
        <f>IF(A96&lt;&gt;"",IF([1]sbb_raw_data!$D95="Order-Match",VLOOKUP([1]sbb_raw_data!$E95,[2]EventTypes!$A$2:$B$6,2,FALSE),VLOOKUP([1]sbb_raw_data!$D95,[2]EventTypes!$A$9:$B$21,2,FALSE)),"")</f>
        <v/>
      </c>
      <c r="F96" s="9" t="str">
        <f>IF(A96&lt;&gt;"",IF([1]sbb_raw_data!$G95="",IF(E96="CAME",F95,"Market"),[1]sbb_raw_data!$G95),"")</f>
        <v/>
      </c>
      <c r="G96" s="9" t="str">
        <f>IF([1]sbb_raw_data!$J95&lt;&gt;"",[1]sbb_raw_data!$J95,"")</f>
        <v/>
      </c>
      <c r="H96" s="3" t="str">
        <f>IF(A96&lt;&gt;"",[1]sbb_raw_data!$H95,"")</f>
        <v/>
      </c>
      <c r="I96" s="3" t="str">
        <f>IF(A96&lt;&gt;"",IF([1]sbb_raw_data!$F95="Buy","BUYI","Error! Must be Buy! This is for share __BUY__ backs!"),"")</f>
        <v/>
      </c>
      <c r="J96" s="3" t="str">
        <f t="shared" si="2"/>
        <v/>
      </c>
      <c r="K96" s="3" t="str">
        <f>IF(A96&lt;&gt;"",[1]sbb_raw_data!$K95,"")</f>
        <v/>
      </c>
      <c r="L96" s="3" t="str">
        <f>IF(A96&lt;&gt;"",[1]sbb_raw_data!$N95,"")</f>
        <v/>
      </c>
      <c r="N96" s="8" t="str">
        <f t="shared" si="3"/>
        <v/>
      </c>
    </row>
    <row r="97" spans="1:14" hidden="1" x14ac:dyDescent="0.2">
      <c r="A97" s="3" t="str">
        <f>IF([1]sbb_raw_data!$A96&lt;&gt;"",CONCATENATE(MID([1]sbb_raw_data!$A96,7,4),"-",MID([1]sbb_raw_data!$A96,4,2),"-",LEFT([1]sbb_raw_data!$A96,2),"T",RIGHT([1]sbb_raw_data!$A96,15),"Z"),"")</f>
        <v/>
      </c>
      <c r="B97" s="3" t="str">
        <f>IF(A97&lt;&gt;"",VLOOKUP([1]sbb_raw_data!$B96,[2]ValidityTypes!$A$2:$B$8,2,FALSE),"")</f>
        <v/>
      </c>
      <c r="C97" s="3"/>
      <c r="D97" s="3" t="str">
        <f>IF(A97&lt;&gt;"",IF([1]sbb_raw_data!$C96="EDE","XETA","Please fill in Segment MIC manually."),"")</f>
        <v/>
      </c>
      <c r="E97" s="3" t="str">
        <f>IF(A97&lt;&gt;"",IF([1]sbb_raw_data!$D96="Order-Match",VLOOKUP([1]sbb_raw_data!$E96,[2]EventTypes!$A$2:$B$6,2,FALSE),VLOOKUP([1]sbb_raw_data!$D96,[2]EventTypes!$A$9:$B$21,2,FALSE)),"")</f>
        <v/>
      </c>
      <c r="F97" s="9" t="str">
        <f>IF(A97&lt;&gt;"",IF([1]sbb_raw_data!$G96="",IF(E97="CAME",F96,"Market"),[1]sbb_raw_data!$G96),"")</f>
        <v/>
      </c>
      <c r="G97" s="9" t="str">
        <f>IF([1]sbb_raw_data!$J96&lt;&gt;"",[1]sbb_raw_data!$J96,"")</f>
        <v/>
      </c>
      <c r="H97" s="3" t="str">
        <f>IF(A97&lt;&gt;"",[1]sbb_raw_data!$H96,"")</f>
        <v/>
      </c>
      <c r="I97" s="3" t="str">
        <f>IF(A97&lt;&gt;"",IF([1]sbb_raw_data!$F96="Buy","BUYI","Error! Must be Buy! This is for share __BUY__ backs!"),"")</f>
        <v/>
      </c>
      <c r="J97" s="3" t="str">
        <f t="shared" si="2"/>
        <v/>
      </c>
      <c r="K97" s="3" t="str">
        <f>IF(A97&lt;&gt;"",[1]sbb_raw_data!$K96,"")</f>
        <v/>
      </c>
      <c r="L97" s="3" t="str">
        <f>IF(A97&lt;&gt;"",[1]sbb_raw_data!$N96,"")</f>
        <v/>
      </c>
      <c r="N97" s="8" t="str">
        <f t="shared" si="3"/>
        <v/>
      </c>
    </row>
    <row r="98" spans="1:14" hidden="1" x14ac:dyDescent="0.2">
      <c r="A98" s="3" t="str">
        <f>IF([1]sbb_raw_data!$A97&lt;&gt;"",CONCATENATE(MID([1]sbb_raw_data!$A97,7,4),"-",MID([1]sbb_raw_data!$A97,4,2),"-",LEFT([1]sbb_raw_data!$A97,2),"T",RIGHT([1]sbb_raw_data!$A97,15),"Z"),"")</f>
        <v/>
      </c>
      <c r="B98" s="3" t="str">
        <f>IF(A98&lt;&gt;"",VLOOKUP([1]sbb_raw_data!$B97,[2]ValidityTypes!$A$2:$B$8,2,FALSE),"")</f>
        <v/>
      </c>
      <c r="C98" s="3"/>
      <c r="D98" s="3" t="str">
        <f>IF(A98&lt;&gt;"",IF([1]sbb_raw_data!$C97="EDE","XETA","Please fill in Segment MIC manually."),"")</f>
        <v/>
      </c>
      <c r="E98" s="3" t="str">
        <f>IF(A98&lt;&gt;"",IF([1]sbb_raw_data!$D97="Order-Match",VLOOKUP([1]sbb_raw_data!$E97,[2]EventTypes!$A$2:$B$6,2,FALSE),VLOOKUP([1]sbb_raw_data!$D97,[2]EventTypes!$A$9:$B$21,2,FALSE)),"")</f>
        <v/>
      </c>
      <c r="F98" s="9" t="str">
        <f>IF(A98&lt;&gt;"",IF([1]sbb_raw_data!$G97="",IF(E98="CAME",F97,"Market"),[1]sbb_raw_data!$G97),"")</f>
        <v/>
      </c>
      <c r="G98" s="9" t="str">
        <f>IF([1]sbb_raw_data!$J97&lt;&gt;"",[1]sbb_raw_data!$J97,"")</f>
        <v/>
      </c>
      <c r="H98" s="3" t="str">
        <f>IF(A98&lt;&gt;"",[1]sbb_raw_data!$H97,"")</f>
        <v/>
      </c>
      <c r="I98" s="3" t="str">
        <f>IF(A98&lt;&gt;"",IF([1]sbb_raw_data!$F97="Buy","BUYI","Error! Must be Buy! This is for share __BUY__ backs!"),"")</f>
        <v/>
      </c>
      <c r="J98" s="3" t="str">
        <f t="shared" si="2"/>
        <v/>
      </c>
      <c r="K98" s="3" t="str">
        <f>IF(A98&lt;&gt;"",[1]sbb_raw_data!$K97,"")</f>
        <v/>
      </c>
      <c r="L98" s="3" t="str">
        <f>IF(A98&lt;&gt;"",[1]sbb_raw_data!$N97,"")</f>
        <v/>
      </c>
      <c r="N98" s="8" t="str">
        <f t="shared" si="3"/>
        <v/>
      </c>
    </row>
    <row r="99" spans="1:14" hidden="1" x14ac:dyDescent="0.2">
      <c r="A99" s="3" t="str">
        <f>IF([1]sbb_raw_data!$A98&lt;&gt;"",CONCATENATE(MID([1]sbb_raw_data!$A98,7,4),"-",MID([1]sbb_raw_data!$A98,4,2),"-",LEFT([1]sbb_raw_data!$A98,2),"T",RIGHT([1]sbb_raw_data!$A98,15),"Z"),"")</f>
        <v/>
      </c>
      <c r="B99" s="3" t="str">
        <f>IF(A99&lt;&gt;"",VLOOKUP([1]sbb_raw_data!$B98,[2]ValidityTypes!$A$2:$B$8,2,FALSE),"")</f>
        <v/>
      </c>
      <c r="C99" s="3"/>
      <c r="D99" s="3" t="str">
        <f>IF(A99&lt;&gt;"",IF([1]sbb_raw_data!$C98="EDE","XETA","Please fill in Segment MIC manually."),"")</f>
        <v/>
      </c>
      <c r="E99" s="3" t="str">
        <f>IF(A99&lt;&gt;"",IF([1]sbb_raw_data!$D98="Order-Match",VLOOKUP([1]sbb_raw_data!$E98,[2]EventTypes!$A$2:$B$6,2,FALSE),VLOOKUP([1]sbb_raw_data!$D98,[2]EventTypes!$A$9:$B$21,2,FALSE)),"")</f>
        <v/>
      </c>
      <c r="F99" s="9" t="str">
        <f>IF(A99&lt;&gt;"",IF([1]sbb_raw_data!$G98="",IF(E99="CAME",F98,"Market"),[1]sbb_raw_data!$G98),"")</f>
        <v/>
      </c>
      <c r="G99" s="9" t="str">
        <f>IF([1]sbb_raw_data!$J98&lt;&gt;"",[1]sbb_raw_data!$J98,"")</f>
        <v/>
      </c>
      <c r="H99" s="3" t="str">
        <f>IF(A99&lt;&gt;"",[1]sbb_raw_data!$H98,"")</f>
        <v/>
      </c>
      <c r="I99" s="3" t="str">
        <f>IF(A99&lt;&gt;"",IF([1]sbb_raw_data!$F98="Buy","BUYI","Error! Must be Buy! This is for share __BUY__ backs!"),"")</f>
        <v/>
      </c>
      <c r="J99" s="3" t="str">
        <f t="shared" si="2"/>
        <v/>
      </c>
      <c r="K99" s="3" t="str">
        <f>IF(A99&lt;&gt;"",[1]sbb_raw_data!$K98,"")</f>
        <v/>
      </c>
      <c r="L99" s="3" t="str">
        <f>IF(A99&lt;&gt;"",[1]sbb_raw_data!$N98,"")</f>
        <v/>
      </c>
      <c r="N99" s="8" t="str">
        <f t="shared" si="3"/>
        <v/>
      </c>
    </row>
    <row r="100" spans="1:14" hidden="1" x14ac:dyDescent="0.2">
      <c r="A100" s="3" t="str">
        <f>IF([1]sbb_raw_data!$A99&lt;&gt;"",CONCATENATE(MID([1]sbb_raw_data!$A99,7,4),"-",MID([1]sbb_raw_data!$A99,4,2),"-",LEFT([1]sbb_raw_data!$A99,2),"T",RIGHT([1]sbb_raw_data!$A99,15),"Z"),"")</f>
        <v/>
      </c>
      <c r="B100" s="3" t="str">
        <f>IF(A100&lt;&gt;"",VLOOKUP([1]sbb_raw_data!$B99,[2]ValidityTypes!$A$2:$B$8,2,FALSE),"")</f>
        <v/>
      </c>
      <c r="C100" s="3"/>
      <c r="D100" s="3" t="str">
        <f>IF(A100&lt;&gt;"",IF([1]sbb_raw_data!$C99="EDE","XETA","Please fill in Segment MIC manually."),"")</f>
        <v/>
      </c>
      <c r="E100" s="3" t="str">
        <f>IF(A100&lt;&gt;"",IF([1]sbb_raw_data!$D99="Order-Match",VLOOKUP([1]sbb_raw_data!$E99,[2]EventTypes!$A$2:$B$6,2,FALSE),VLOOKUP([1]sbb_raw_data!$D99,[2]EventTypes!$A$9:$B$21,2,FALSE)),"")</f>
        <v/>
      </c>
      <c r="F100" s="9" t="str">
        <f>IF(A100&lt;&gt;"",IF([1]sbb_raw_data!$G99="",IF(E100="CAME",F99,"Market"),[1]sbb_raw_data!$G99),"")</f>
        <v/>
      </c>
      <c r="G100" s="9" t="str">
        <f>IF([1]sbb_raw_data!$J99&lt;&gt;"",[1]sbb_raw_data!$J99,"")</f>
        <v/>
      </c>
      <c r="H100" s="3" t="str">
        <f>IF(A100&lt;&gt;"",[1]sbb_raw_data!$H99,"")</f>
        <v/>
      </c>
      <c r="I100" s="3" t="str">
        <f>IF(A100&lt;&gt;"",IF([1]sbb_raw_data!$F99="Buy","BUYI","Error! Must be Buy! This is for share __BUY__ backs!"),"")</f>
        <v/>
      </c>
      <c r="J100" s="3" t="str">
        <f t="shared" si="2"/>
        <v/>
      </c>
      <c r="K100" s="3" t="str">
        <f>IF(A100&lt;&gt;"",[1]sbb_raw_data!$K99,"")</f>
        <v/>
      </c>
      <c r="L100" s="3" t="str">
        <f>IF(A100&lt;&gt;"",[1]sbb_raw_data!$N99,"")</f>
        <v/>
      </c>
      <c r="N100" s="8" t="str">
        <f t="shared" si="3"/>
        <v/>
      </c>
    </row>
    <row r="101" spans="1:14" hidden="1" x14ac:dyDescent="0.2">
      <c r="A101" s="3" t="str">
        <f>IF([1]sbb_raw_data!$A100&lt;&gt;"",CONCATENATE(MID([1]sbb_raw_data!$A100,7,4),"-",MID([1]sbb_raw_data!$A100,4,2),"-",LEFT([1]sbb_raw_data!$A100,2),"T",RIGHT([1]sbb_raw_data!$A100,15),"Z"),"")</f>
        <v/>
      </c>
      <c r="B101" s="3" t="str">
        <f>IF(A101&lt;&gt;"",VLOOKUP([1]sbb_raw_data!$B100,[2]ValidityTypes!$A$2:$B$8,2,FALSE),"")</f>
        <v/>
      </c>
      <c r="C101" s="3"/>
      <c r="D101" s="3" t="str">
        <f>IF(A101&lt;&gt;"",IF([1]sbb_raw_data!$C100="EDE","XETA","Please fill in Segment MIC manually."),"")</f>
        <v/>
      </c>
      <c r="E101" s="3" t="str">
        <f>IF(A101&lt;&gt;"",IF([1]sbb_raw_data!$D100="Order-Match",VLOOKUP([1]sbb_raw_data!$E100,[2]EventTypes!$A$2:$B$6,2,FALSE),VLOOKUP([1]sbb_raw_data!$D100,[2]EventTypes!$A$9:$B$21,2,FALSE)),"")</f>
        <v/>
      </c>
      <c r="F101" s="9" t="str">
        <f>IF(A101&lt;&gt;"",IF([1]sbb_raw_data!$G100="",IF(E101="CAME",F100,"Market"),[1]sbb_raw_data!$G100),"")</f>
        <v/>
      </c>
      <c r="G101" s="9" t="str">
        <f>IF([1]sbb_raw_data!$J100&lt;&gt;"",[1]sbb_raw_data!$J100,"")</f>
        <v/>
      </c>
      <c r="H101" s="3" t="str">
        <f>IF(A101&lt;&gt;"",[1]sbb_raw_data!$H100,"")</f>
        <v/>
      </c>
      <c r="I101" s="3" t="str">
        <f>IF(A101&lt;&gt;"",IF([1]sbb_raw_data!$F100="Buy","BUYI","Error! Must be Buy! This is for share __BUY__ backs!"),"")</f>
        <v/>
      </c>
      <c r="J101" s="3" t="str">
        <f t="shared" si="2"/>
        <v/>
      </c>
      <c r="K101" s="3" t="str">
        <f>IF(A101&lt;&gt;"",[1]sbb_raw_data!$K100,"")</f>
        <v/>
      </c>
      <c r="L101" s="3" t="str">
        <f>IF(A101&lt;&gt;"",[1]sbb_raw_data!$N100,"")</f>
        <v/>
      </c>
      <c r="N101" s="8" t="str">
        <f t="shared" si="3"/>
        <v/>
      </c>
    </row>
    <row r="102" spans="1:14" hidden="1" x14ac:dyDescent="0.2">
      <c r="A102" s="3" t="str">
        <f>IF([1]sbb_raw_data!$A101&lt;&gt;"",CONCATENATE(MID([1]sbb_raw_data!$A101,7,4),"-",MID([1]sbb_raw_data!$A101,4,2),"-",LEFT([1]sbb_raw_data!$A101,2),"T",RIGHT([1]sbb_raw_data!$A101,15),"Z"),"")</f>
        <v/>
      </c>
      <c r="B102" s="3" t="str">
        <f>IF(A102&lt;&gt;"",VLOOKUP([1]sbb_raw_data!$B101,[2]ValidityTypes!$A$2:$B$8,2,FALSE),"")</f>
        <v/>
      </c>
      <c r="C102" s="3"/>
      <c r="D102" s="3" t="str">
        <f>IF(A102&lt;&gt;"",IF([1]sbb_raw_data!$C101="EDE","XETA","Please fill in Segment MIC manually."),"")</f>
        <v/>
      </c>
      <c r="E102" s="3" t="str">
        <f>IF(A102&lt;&gt;"",IF([1]sbb_raw_data!$D101="Order-Match",VLOOKUP([1]sbb_raw_data!$E101,[2]EventTypes!$A$2:$B$6,2,FALSE),VLOOKUP([1]sbb_raw_data!$D101,[2]EventTypes!$A$9:$B$21,2,FALSE)),"")</f>
        <v/>
      </c>
      <c r="F102" s="9" t="str">
        <f>IF(A102&lt;&gt;"",IF([1]sbb_raw_data!$G101="",IF(E102="CAME",F101,"Market"),[1]sbb_raw_data!$G101),"")</f>
        <v/>
      </c>
      <c r="G102" s="9" t="str">
        <f>IF([1]sbb_raw_data!$J101&lt;&gt;"",[1]sbb_raw_data!$J101,"")</f>
        <v/>
      </c>
      <c r="H102" s="3" t="str">
        <f>IF(A102&lt;&gt;"",[1]sbb_raw_data!$H101,"")</f>
        <v/>
      </c>
      <c r="I102" s="3" t="str">
        <f>IF(A102&lt;&gt;"",IF([1]sbb_raw_data!$F101="Buy","BUYI","Error! Must be Buy! This is for share __BUY__ backs!"),"")</f>
        <v/>
      </c>
      <c r="J102" s="3" t="str">
        <f t="shared" si="2"/>
        <v/>
      </c>
      <c r="K102" s="3" t="str">
        <f>IF(A102&lt;&gt;"",[1]sbb_raw_data!$K101,"")</f>
        <v/>
      </c>
      <c r="L102" s="3" t="str">
        <f>IF(A102&lt;&gt;"",[1]sbb_raw_data!$N101,"")</f>
        <v/>
      </c>
      <c r="N102" s="8" t="str">
        <f t="shared" si="3"/>
        <v/>
      </c>
    </row>
    <row r="103" spans="1:14" hidden="1" x14ac:dyDescent="0.2">
      <c r="A103" s="3" t="str">
        <f>IF([1]sbb_raw_data!$A102&lt;&gt;"",CONCATENATE(MID([1]sbb_raw_data!$A102,7,4),"-",MID([1]sbb_raw_data!$A102,4,2),"-",LEFT([1]sbb_raw_data!$A102,2),"T",RIGHT([1]sbb_raw_data!$A102,15),"Z"),"")</f>
        <v/>
      </c>
      <c r="B103" s="3" t="str">
        <f>IF(A103&lt;&gt;"",VLOOKUP([1]sbb_raw_data!$B102,[2]ValidityTypes!$A$2:$B$8,2,FALSE),"")</f>
        <v/>
      </c>
      <c r="C103" s="3"/>
      <c r="D103" s="3" t="str">
        <f>IF(A103&lt;&gt;"",IF([1]sbb_raw_data!$C102="EDE","XETA","Please fill in Segment MIC manually."),"")</f>
        <v/>
      </c>
      <c r="E103" s="3" t="str">
        <f>IF(A103&lt;&gt;"",IF([1]sbb_raw_data!$D102="Order-Match",VLOOKUP([1]sbb_raw_data!$E102,[2]EventTypes!$A$2:$B$6,2,FALSE),VLOOKUP([1]sbb_raw_data!$D102,[2]EventTypes!$A$9:$B$21,2,FALSE)),"")</f>
        <v/>
      </c>
      <c r="F103" s="9" t="str">
        <f>IF(A103&lt;&gt;"",IF([1]sbb_raw_data!$G102="",IF(E103="CAME",F102,"Market"),[1]sbb_raw_data!$G102),"")</f>
        <v/>
      </c>
      <c r="G103" s="9" t="str">
        <f>IF([1]sbb_raw_data!$J102&lt;&gt;"",[1]sbb_raw_data!$J102,"")</f>
        <v/>
      </c>
      <c r="H103" s="3" t="str">
        <f>IF(A103&lt;&gt;"",[1]sbb_raw_data!$H102,"")</f>
        <v/>
      </c>
      <c r="I103" s="3" t="str">
        <f>IF(A103&lt;&gt;"",IF([1]sbb_raw_data!$F102="Buy","BUYI","Error! Must be Buy! This is for share __BUY__ backs!"),"")</f>
        <v/>
      </c>
      <c r="J103" s="3" t="str">
        <f t="shared" si="2"/>
        <v/>
      </c>
      <c r="K103" s="3" t="str">
        <f>IF(A103&lt;&gt;"",[1]sbb_raw_data!$K102,"")</f>
        <v/>
      </c>
      <c r="L103" s="3" t="str">
        <f>IF(A103&lt;&gt;"",[1]sbb_raw_data!$N102,"")</f>
        <v/>
      </c>
      <c r="N103" s="8" t="str">
        <f t="shared" si="3"/>
        <v/>
      </c>
    </row>
    <row r="104" spans="1:14" hidden="1" x14ac:dyDescent="0.2">
      <c r="A104" s="3" t="str">
        <f>IF([1]sbb_raw_data!$A103&lt;&gt;"",CONCATENATE(MID([1]sbb_raw_data!$A103,7,4),"-",MID([1]sbb_raw_data!$A103,4,2),"-",LEFT([1]sbb_raw_data!$A103,2),"T",RIGHT([1]sbb_raw_data!$A103,15),"Z"),"")</f>
        <v/>
      </c>
      <c r="B104" s="3" t="str">
        <f>IF(A104&lt;&gt;"",VLOOKUP([1]sbb_raw_data!$B103,[2]ValidityTypes!$A$2:$B$8,2,FALSE),"")</f>
        <v/>
      </c>
      <c r="C104" s="3"/>
      <c r="D104" s="3" t="str">
        <f>IF(A104&lt;&gt;"",IF([1]sbb_raw_data!$C103="EDE","XETA","Please fill in Segment MIC manually."),"")</f>
        <v/>
      </c>
      <c r="E104" s="3" t="str">
        <f>IF(A104&lt;&gt;"",IF([1]sbb_raw_data!$D103="Order-Match",VLOOKUP([1]sbb_raw_data!$E103,[2]EventTypes!$A$2:$B$6,2,FALSE),VLOOKUP([1]sbb_raw_data!$D103,[2]EventTypes!$A$9:$B$21,2,FALSE)),"")</f>
        <v/>
      </c>
      <c r="F104" s="9" t="str">
        <f>IF(A104&lt;&gt;"",IF([1]sbb_raw_data!$G103="",IF(E104="CAME",F103,"Market"),[1]sbb_raw_data!$G103),"")</f>
        <v/>
      </c>
      <c r="G104" s="9" t="str">
        <f>IF([1]sbb_raw_data!$J103&lt;&gt;"",[1]sbb_raw_data!$J103,"")</f>
        <v/>
      </c>
      <c r="H104" s="3" t="str">
        <f>IF(A104&lt;&gt;"",[1]sbb_raw_data!$H103,"")</f>
        <v/>
      </c>
      <c r="I104" s="3" t="str">
        <f>IF(A104&lt;&gt;"",IF([1]sbb_raw_data!$F103="Buy","BUYI","Error! Must be Buy! This is for share __BUY__ backs!"),"")</f>
        <v/>
      </c>
      <c r="J104" s="3" t="str">
        <f t="shared" si="2"/>
        <v/>
      </c>
      <c r="K104" s="3" t="str">
        <f>IF(A104&lt;&gt;"",[1]sbb_raw_data!$K103,"")</f>
        <v/>
      </c>
      <c r="L104" s="3" t="str">
        <f>IF(A104&lt;&gt;"",[1]sbb_raw_data!$N103,"")</f>
        <v/>
      </c>
      <c r="N104" s="8" t="str">
        <f t="shared" si="3"/>
        <v/>
      </c>
    </row>
    <row r="105" spans="1:14" hidden="1" x14ac:dyDescent="0.2">
      <c r="A105" s="3" t="str">
        <f>IF([1]sbb_raw_data!$A104&lt;&gt;"",CONCATENATE(MID([1]sbb_raw_data!$A104,7,4),"-",MID([1]sbb_raw_data!$A104,4,2),"-",LEFT([1]sbb_raw_data!$A104,2),"T",RIGHT([1]sbb_raw_data!$A104,15),"Z"),"")</f>
        <v/>
      </c>
      <c r="B105" s="3" t="str">
        <f>IF(A105&lt;&gt;"",VLOOKUP([1]sbb_raw_data!$B104,[2]ValidityTypes!$A$2:$B$8,2,FALSE),"")</f>
        <v/>
      </c>
      <c r="C105" s="3"/>
      <c r="D105" s="3" t="str">
        <f>IF(A105&lt;&gt;"",IF([1]sbb_raw_data!$C104="EDE","XETA","Please fill in Segment MIC manually."),"")</f>
        <v/>
      </c>
      <c r="E105" s="3" t="str">
        <f>IF(A105&lt;&gt;"",IF([1]sbb_raw_data!$D104="Order-Match",VLOOKUP([1]sbb_raw_data!$E104,[2]EventTypes!$A$2:$B$6,2,FALSE),VLOOKUP([1]sbb_raw_data!$D104,[2]EventTypes!$A$9:$B$21,2,FALSE)),"")</f>
        <v/>
      </c>
      <c r="F105" s="9" t="str">
        <f>IF(A105&lt;&gt;"",IF([1]sbb_raw_data!$G104="",IF(E105="CAME",F104,"Market"),[1]sbb_raw_data!$G104),"")</f>
        <v/>
      </c>
      <c r="G105" s="9" t="str">
        <f>IF([1]sbb_raw_data!$J104&lt;&gt;"",[1]sbb_raw_data!$J104,"")</f>
        <v/>
      </c>
      <c r="H105" s="3" t="str">
        <f>IF(A105&lt;&gt;"",[1]sbb_raw_data!$H104,"")</f>
        <v/>
      </c>
      <c r="I105" s="3" t="str">
        <f>IF(A105&lt;&gt;"",IF([1]sbb_raw_data!$F104="Buy","BUYI","Error! Must be Buy! This is for share __BUY__ backs!"),"")</f>
        <v/>
      </c>
      <c r="J105" s="3" t="str">
        <f t="shared" si="2"/>
        <v/>
      </c>
      <c r="K105" s="3" t="str">
        <f>IF(A105&lt;&gt;"",[1]sbb_raw_data!$K104,"")</f>
        <v/>
      </c>
      <c r="L105" s="3" t="str">
        <f>IF(A105&lt;&gt;"",[1]sbb_raw_data!$N104,"")</f>
        <v/>
      </c>
      <c r="N105" s="8" t="str">
        <f t="shared" si="3"/>
        <v/>
      </c>
    </row>
    <row r="106" spans="1:14" hidden="1" x14ac:dyDescent="0.2">
      <c r="A106" s="3" t="str">
        <f>IF([1]sbb_raw_data!$A105&lt;&gt;"",CONCATENATE(MID([1]sbb_raw_data!$A105,7,4),"-",MID([1]sbb_raw_data!$A105,4,2),"-",LEFT([1]sbb_raw_data!$A105,2),"T",RIGHT([1]sbb_raw_data!$A105,15),"Z"),"")</f>
        <v/>
      </c>
      <c r="B106" s="3" t="str">
        <f>IF(A106&lt;&gt;"",VLOOKUP([1]sbb_raw_data!$B105,[2]ValidityTypes!$A$2:$B$8,2,FALSE),"")</f>
        <v/>
      </c>
      <c r="C106" s="3"/>
      <c r="D106" s="3" t="str">
        <f>IF(A106&lt;&gt;"",IF([1]sbb_raw_data!$C105="EDE","XETA","Please fill in Segment MIC manually."),"")</f>
        <v/>
      </c>
      <c r="E106" s="3" t="str">
        <f>IF(A106&lt;&gt;"",IF([1]sbb_raw_data!$D105="Order-Match",VLOOKUP([1]sbb_raw_data!$E105,[2]EventTypes!$A$2:$B$6,2,FALSE),VLOOKUP([1]sbb_raw_data!$D105,[2]EventTypes!$A$9:$B$21,2,FALSE)),"")</f>
        <v/>
      </c>
      <c r="F106" s="9" t="str">
        <f>IF(A106&lt;&gt;"",IF([1]sbb_raw_data!$G105="",IF(E106="CAME",F105,"Market"),[1]sbb_raw_data!$G105),"")</f>
        <v/>
      </c>
      <c r="G106" s="9" t="str">
        <f>IF([1]sbb_raw_data!$J105&lt;&gt;"",[1]sbb_raw_data!$J105,"")</f>
        <v/>
      </c>
      <c r="H106" s="3" t="str">
        <f>IF(A106&lt;&gt;"",[1]sbb_raw_data!$H105,"")</f>
        <v/>
      </c>
      <c r="I106" s="3" t="str">
        <f>IF(A106&lt;&gt;"",IF([1]sbb_raw_data!$F105="Buy","BUYI","Error! Must be Buy! This is for share __BUY__ backs!"),"")</f>
        <v/>
      </c>
      <c r="J106" s="3" t="str">
        <f t="shared" si="2"/>
        <v/>
      </c>
      <c r="K106" s="3" t="str">
        <f>IF(A106&lt;&gt;"",[1]sbb_raw_data!$K105,"")</f>
        <v/>
      </c>
      <c r="L106" s="3" t="str">
        <f>IF(A106&lt;&gt;"",[1]sbb_raw_data!$N105,"")</f>
        <v/>
      </c>
      <c r="N106" s="8" t="str">
        <f t="shared" si="3"/>
        <v/>
      </c>
    </row>
    <row r="107" spans="1:14" hidden="1" x14ac:dyDescent="0.2">
      <c r="A107" s="3" t="str">
        <f>IF([1]sbb_raw_data!$A106&lt;&gt;"",CONCATENATE(MID([1]sbb_raw_data!$A106,7,4),"-",MID([1]sbb_raw_data!$A106,4,2),"-",LEFT([1]sbb_raw_data!$A106,2),"T",RIGHT([1]sbb_raw_data!$A106,15),"Z"),"")</f>
        <v/>
      </c>
      <c r="B107" s="3" t="str">
        <f>IF(A107&lt;&gt;"",VLOOKUP([1]sbb_raw_data!$B106,[2]ValidityTypes!$A$2:$B$8,2,FALSE),"")</f>
        <v/>
      </c>
      <c r="C107" s="3"/>
      <c r="D107" s="3" t="str">
        <f>IF(A107&lt;&gt;"",IF([1]sbb_raw_data!$C106="EDE","XETA","Please fill in Segment MIC manually."),"")</f>
        <v/>
      </c>
      <c r="E107" s="3" t="str">
        <f>IF(A107&lt;&gt;"",IF([1]sbb_raw_data!$D106="Order-Match",VLOOKUP([1]sbb_raw_data!$E106,[2]EventTypes!$A$2:$B$6,2,FALSE),VLOOKUP([1]sbb_raw_data!$D106,[2]EventTypes!$A$9:$B$21,2,FALSE)),"")</f>
        <v/>
      </c>
      <c r="F107" s="9" t="str">
        <f>IF(A107&lt;&gt;"",IF([1]sbb_raw_data!$G106="",IF(E107="CAME",F106,"Market"),[1]sbb_raw_data!$G106),"")</f>
        <v/>
      </c>
      <c r="G107" s="9" t="str">
        <f>IF([1]sbb_raw_data!$J106&lt;&gt;"",[1]sbb_raw_data!$J106,"")</f>
        <v/>
      </c>
      <c r="H107" s="3" t="str">
        <f>IF(A107&lt;&gt;"",[1]sbb_raw_data!$H106,"")</f>
        <v/>
      </c>
      <c r="I107" s="3" t="str">
        <f>IF(A107&lt;&gt;"",IF([1]sbb_raw_data!$F106="Buy","BUYI","Error! Must be Buy! This is for share __BUY__ backs!"),"")</f>
        <v/>
      </c>
      <c r="J107" s="3" t="str">
        <f t="shared" si="2"/>
        <v/>
      </c>
      <c r="K107" s="3" t="str">
        <f>IF(A107&lt;&gt;"",[1]sbb_raw_data!$K106,"")</f>
        <v/>
      </c>
      <c r="L107" s="3" t="str">
        <f>IF(A107&lt;&gt;"",[1]sbb_raw_data!$N106,"")</f>
        <v/>
      </c>
      <c r="N107" s="8" t="str">
        <f t="shared" si="3"/>
        <v/>
      </c>
    </row>
    <row r="108" spans="1:14" hidden="1" x14ac:dyDescent="0.2">
      <c r="A108" s="3" t="str">
        <f>IF([1]sbb_raw_data!$A107&lt;&gt;"",CONCATENATE(MID([1]sbb_raw_data!$A107,7,4),"-",MID([1]sbb_raw_data!$A107,4,2),"-",LEFT([1]sbb_raw_data!$A107,2),"T",RIGHT([1]sbb_raw_data!$A107,15),"Z"),"")</f>
        <v/>
      </c>
      <c r="B108" s="3" t="str">
        <f>IF(A108&lt;&gt;"",VLOOKUP([1]sbb_raw_data!$B107,[2]ValidityTypes!$A$2:$B$8,2,FALSE),"")</f>
        <v/>
      </c>
      <c r="C108" s="3"/>
      <c r="D108" s="3" t="str">
        <f>IF(A108&lt;&gt;"",IF([1]sbb_raw_data!$C107="EDE","XETA","Please fill in Segment MIC manually."),"")</f>
        <v/>
      </c>
      <c r="E108" s="3" t="str">
        <f>IF(A108&lt;&gt;"",IF([1]sbb_raw_data!$D107="Order-Match",VLOOKUP([1]sbb_raw_data!$E107,[2]EventTypes!$A$2:$B$6,2,FALSE),VLOOKUP([1]sbb_raw_data!$D107,[2]EventTypes!$A$9:$B$21,2,FALSE)),"")</f>
        <v/>
      </c>
      <c r="F108" s="9" t="str">
        <f>IF(A108&lt;&gt;"",IF([1]sbb_raw_data!$G107="",IF(E108="CAME",F107,"Market"),[1]sbb_raw_data!$G107),"")</f>
        <v/>
      </c>
      <c r="G108" s="9" t="str">
        <f>IF([1]sbb_raw_data!$J107&lt;&gt;"",[1]sbb_raw_data!$J107,"")</f>
        <v/>
      </c>
      <c r="H108" s="3" t="str">
        <f>IF(A108&lt;&gt;"",[1]sbb_raw_data!$H107,"")</f>
        <v/>
      </c>
      <c r="I108" s="3" t="str">
        <f>IF(A108&lt;&gt;"",IF([1]sbb_raw_data!$F107="Buy","BUYI","Error! Must be Buy! This is for share __BUY__ backs!"),"")</f>
        <v/>
      </c>
      <c r="J108" s="3" t="str">
        <f t="shared" si="2"/>
        <v/>
      </c>
      <c r="K108" s="3" t="str">
        <f>IF(A108&lt;&gt;"",[1]sbb_raw_data!$K107,"")</f>
        <v/>
      </c>
      <c r="L108" s="3" t="str">
        <f>IF(A108&lt;&gt;"",[1]sbb_raw_data!$N107,"")</f>
        <v/>
      </c>
      <c r="N108" s="8" t="str">
        <f t="shared" si="3"/>
        <v/>
      </c>
    </row>
    <row r="109" spans="1:14" hidden="1" x14ac:dyDescent="0.2">
      <c r="A109" s="3" t="str">
        <f>IF([1]sbb_raw_data!$A108&lt;&gt;"",CONCATENATE(MID([1]sbb_raw_data!$A108,7,4),"-",MID([1]sbb_raw_data!$A108,4,2),"-",LEFT([1]sbb_raw_data!$A108,2),"T",RIGHT([1]sbb_raw_data!$A108,15),"Z"),"")</f>
        <v/>
      </c>
      <c r="B109" s="3" t="str">
        <f>IF(A109&lt;&gt;"",VLOOKUP([1]sbb_raw_data!$B108,[2]ValidityTypes!$A$2:$B$8,2,FALSE),"")</f>
        <v/>
      </c>
      <c r="C109" s="3"/>
      <c r="D109" s="3" t="str">
        <f>IF(A109&lt;&gt;"",IF([1]sbb_raw_data!$C108="EDE","XETA","Please fill in Segment MIC manually."),"")</f>
        <v/>
      </c>
      <c r="E109" s="3" t="str">
        <f>IF(A109&lt;&gt;"",IF([1]sbb_raw_data!$D108="Order-Match",VLOOKUP([1]sbb_raw_data!$E108,[2]EventTypes!$A$2:$B$6,2,FALSE),VLOOKUP([1]sbb_raw_data!$D108,[2]EventTypes!$A$9:$B$21,2,FALSE)),"")</f>
        <v/>
      </c>
      <c r="F109" s="9" t="str">
        <f>IF(A109&lt;&gt;"",IF([1]sbb_raw_data!$G108="",IF(E109="CAME",F108,"Market"),[1]sbb_raw_data!$G108),"")</f>
        <v/>
      </c>
      <c r="G109" s="9" t="str">
        <f>IF([1]sbb_raw_data!$J108&lt;&gt;"",[1]sbb_raw_data!$J108,"")</f>
        <v/>
      </c>
      <c r="H109" s="3" t="str">
        <f>IF(A109&lt;&gt;"",[1]sbb_raw_data!$H108,"")</f>
        <v/>
      </c>
      <c r="I109" s="3" t="str">
        <f>IF(A109&lt;&gt;"",IF([1]sbb_raw_data!$F108="Buy","BUYI","Error! Must be Buy! This is for share __BUY__ backs!"),"")</f>
        <v/>
      </c>
      <c r="J109" s="3" t="str">
        <f t="shared" si="2"/>
        <v/>
      </c>
      <c r="K109" s="3" t="str">
        <f>IF(A109&lt;&gt;"",[1]sbb_raw_data!$K108,"")</f>
        <v/>
      </c>
      <c r="L109" s="3" t="str">
        <f>IF(A109&lt;&gt;"",[1]sbb_raw_data!$N108,"")</f>
        <v/>
      </c>
      <c r="N109" s="8" t="str">
        <f t="shared" si="3"/>
        <v/>
      </c>
    </row>
    <row r="110" spans="1:14" hidden="1" x14ac:dyDescent="0.2">
      <c r="A110" s="3" t="str">
        <f>IF([1]sbb_raw_data!$A109&lt;&gt;"",CONCATENATE(MID([1]sbb_raw_data!$A109,7,4),"-",MID([1]sbb_raw_data!$A109,4,2),"-",LEFT([1]sbb_raw_data!$A109,2),"T",RIGHT([1]sbb_raw_data!$A109,15),"Z"),"")</f>
        <v/>
      </c>
      <c r="B110" s="3" t="str">
        <f>IF(A110&lt;&gt;"",VLOOKUP([1]sbb_raw_data!$B109,[2]ValidityTypes!$A$2:$B$8,2,FALSE),"")</f>
        <v/>
      </c>
      <c r="C110" s="3"/>
      <c r="D110" s="3" t="str">
        <f>IF(A110&lt;&gt;"",IF([1]sbb_raw_data!$C109="EDE","XETA","Please fill in Segment MIC manually."),"")</f>
        <v/>
      </c>
      <c r="E110" s="3" t="str">
        <f>IF(A110&lt;&gt;"",IF([1]sbb_raw_data!$D109="Order-Match",VLOOKUP([1]sbb_raw_data!$E109,[2]EventTypes!$A$2:$B$6,2,FALSE),VLOOKUP([1]sbb_raw_data!$D109,[2]EventTypes!$A$9:$B$21,2,FALSE)),"")</f>
        <v/>
      </c>
      <c r="F110" s="9" t="str">
        <f>IF(A110&lt;&gt;"",IF([1]sbb_raw_data!$G109="",IF(E110="CAME",F109,"Market"),[1]sbb_raw_data!$G109),"")</f>
        <v/>
      </c>
      <c r="G110" s="9" t="str">
        <f>IF([1]sbb_raw_data!$J109&lt;&gt;"",[1]sbb_raw_data!$J109,"")</f>
        <v/>
      </c>
      <c r="H110" s="3" t="str">
        <f>IF(A110&lt;&gt;"",[1]sbb_raw_data!$H109,"")</f>
        <v/>
      </c>
      <c r="I110" s="3" t="str">
        <f>IF(A110&lt;&gt;"",IF([1]sbb_raw_data!$F109="Buy","BUYI","Error! Must be Buy! This is for share __BUY__ backs!"),"")</f>
        <v/>
      </c>
      <c r="J110" s="3" t="str">
        <f t="shared" si="2"/>
        <v/>
      </c>
      <c r="K110" s="3" t="str">
        <f>IF(A110&lt;&gt;"",[1]sbb_raw_data!$K109,"")</f>
        <v/>
      </c>
      <c r="L110" s="3" t="str">
        <f>IF(A110&lt;&gt;"",[1]sbb_raw_data!$N109,"")</f>
        <v/>
      </c>
      <c r="N110" s="8" t="str">
        <f t="shared" si="3"/>
        <v/>
      </c>
    </row>
    <row r="111" spans="1:14" hidden="1" x14ac:dyDescent="0.2">
      <c r="A111" s="3" t="str">
        <f>IF([1]sbb_raw_data!$A110&lt;&gt;"",CONCATENATE(MID([1]sbb_raw_data!$A110,7,4),"-",MID([1]sbb_raw_data!$A110,4,2),"-",LEFT([1]sbb_raw_data!$A110,2),"T",RIGHT([1]sbb_raw_data!$A110,15),"Z"),"")</f>
        <v/>
      </c>
      <c r="B111" s="3" t="str">
        <f>IF(A111&lt;&gt;"",VLOOKUP([1]sbb_raw_data!$B110,[2]ValidityTypes!$A$2:$B$8,2,FALSE),"")</f>
        <v/>
      </c>
      <c r="C111" s="3"/>
      <c r="D111" s="3" t="str">
        <f>IF(A111&lt;&gt;"",IF([1]sbb_raw_data!$C110="EDE","XETA","Please fill in Segment MIC manually."),"")</f>
        <v/>
      </c>
      <c r="E111" s="3" t="str">
        <f>IF(A111&lt;&gt;"",IF([1]sbb_raw_data!$D110="Order-Match",VLOOKUP([1]sbb_raw_data!$E110,[2]EventTypes!$A$2:$B$6,2,FALSE),VLOOKUP([1]sbb_raw_data!$D110,[2]EventTypes!$A$9:$B$21,2,FALSE)),"")</f>
        <v/>
      </c>
      <c r="F111" s="9" t="str">
        <f>IF(A111&lt;&gt;"",IF([1]sbb_raw_data!$G110="",IF(E111="CAME",F110,"Market"),[1]sbb_raw_data!$G110),"")</f>
        <v/>
      </c>
      <c r="G111" s="9" t="str">
        <f>IF([1]sbb_raw_data!$J110&lt;&gt;"",[1]sbb_raw_data!$J110,"")</f>
        <v/>
      </c>
      <c r="H111" s="3" t="str">
        <f>IF(A111&lt;&gt;"",[1]sbb_raw_data!$H110,"")</f>
        <v/>
      </c>
      <c r="I111" s="3" t="str">
        <f>IF(A111&lt;&gt;"",IF([1]sbb_raw_data!$F110="Buy","BUYI","Error! Must be Buy! This is for share __BUY__ backs!"),"")</f>
        <v/>
      </c>
      <c r="J111" s="3" t="str">
        <f t="shared" si="2"/>
        <v/>
      </c>
      <c r="K111" s="3" t="str">
        <f>IF(A111&lt;&gt;"",[1]sbb_raw_data!$K110,"")</f>
        <v/>
      </c>
      <c r="L111" s="3" t="str">
        <f>IF(A111&lt;&gt;"",[1]sbb_raw_data!$N110,"")</f>
        <v/>
      </c>
      <c r="N111" s="8" t="str">
        <f t="shared" si="3"/>
        <v/>
      </c>
    </row>
    <row r="112" spans="1:14" hidden="1" x14ac:dyDescent="0.2">
      <c r="A112" s="3" t="str">
        <f>IF([1]sbb_raw_data!$A111&lt;&gt;"",CONCATENATE(MID([1]sbb_raw_data!$A111,7,4),"-",MID([1]sbb_raw_data!$A111,4,2),"-",LEFT([1]sbb_raw_data!$A111,2),"T",RIGHT([1]sbb_raw_data!$A111,15),"Z"),"")</f>
        <v/>
      </c>
      <c r="B112" s="3" t="str">
        <f>IF(A112&lt;&gt;"",VLOOKUP([1]sbb_raw_data!$B111,[2]ValidityTypes!$A$2:$B$8,2,FALSE),"")</f>
        <v/>
      </c>
      <c r="C112" s="3"/>
      <c r="D112" s="3" t="str">
        <f>IF(A112&lt;&gt;"",IF([1]sbb_raw_data!$C111="EDE","XETA","Please fill in Segment MIC manually."),"")</f>
        <v/>
      </c>
      <c r="E112" s="3" t="str">
        <f>IF(A112&lt;&gt;"",IF([1]sbb_raw_data!$D111="Order-Match",VLOOKUP([1]sbb_raw_data!$E111,[2]EventTypes!$A$2:$B$6,2,FALSE),VLOOKUP([1]sbb_raw_data!$D111,[2]EventTypes!$A$9:$B$21,2,FALSE)),"")</f>
        <v/>
      </c>
      <c r="F112" s="9" t="str">
        <f>IF(A112&lt;&gt;"",IF([1]sbb_raw_data!$G111="",IF(E112="CAME",F111,"Market"),[1]sbb_raw_data!$G111),"")</f>
        <v/>
      </c>
      <c r="G112" s="9" t="str">
        <f>IF([1]sbb_raw_data!$J111&lt;&gt;"",[1]sbb_raw_data!$J111,"")</f>
        <v/>
      </c>
      <c r="H112" s="3" t="str">
        <f>IF(A112&lt;&gt;"",[1]sbb_raw_data!$H111,"")</f>
        <v/>
      </c>
      <c r="I112" s="3" t="str">
        <f>IF(A112&lt;&gt;"",IF([1]sbb_raw_data!$F111="Buy","BUYI","Error! Must be Buy! This is for share __BUY__ backs!"),"")</f>
        <v/>
      </c>
      <c r="J112" s="3" t="str">
        <f t="shared" si="2"/>
        <v/>
      </c>
      <c r="K112" s="3" t="str">
        <f>IF(A112&lt;&gt;"",[1]sbb_raw_data!$K111,"")</f>
        <v/>
      </c>
      <c r="L112" s="3" t="str">
        <f>IF(A112&lt;&gt;"",[1]sbb_raw_data!$N111,"")</f>
        <v/>
      </c>
      <c r="N112" s="8" t="str">
        <f t="shared" si="3"/>
        <v/>
      </c>
    </row>
    <row r="113" spans="1:14" hidden="1" x14ac:dyDescent="0.2">
      <c r="A113" s="3" t="str">
        <f>IF([1]sbb_raw_data!$A112&lt;&gt;"",CONCATENATE(MID([1]sbb_raw_data!$A112,7,4),"-",MID([1]sbb_raw_data!$A112,4,2),"-",LEFT([1]sbb_raw_data!$A112,2),"T",RIGHT([1]sbb_raw_data!$A112,15),"Z"),"")</f>
        <v/>
      </c>
      <c r="B113" s="3" t="str">
        <f>IF(A113&lt;&gt;"",VLOOKUP([1]sbb_raw_data!$B112,[2]ValidityTypes!$A$2:$B$8,2,FALSE),"")</f>
        <v/>
      </c>
      <c r="C113" s="3"/>
      <c r="D113" s="3" t="str">
        <f>IF(A113&lt;&gt;"",IF([1]sbb_raw_data!$C112="EDE","XETA","Please fill in Segment MIC manually."),"")</f>
        <v/>
      </c>
      <c r="E113" s="3" t="str">
        <f>IF(A113&lt;&gt;"",IF([1]sbb_raw_data!$D112="Order-Match",VLOOKUP([1]sbb_raw_data!$E112,[2]EventTypes!$A$2:$B$6,2,FALSE),VLOOKUP([1]sbb_raw_data!$D112,[2]EventTypes!$A$9:$B$21,2,FALSE)),"")</f>
        <v/>
      </c>
      <c r="F113" s="9" t="str">
        <f>IF(A113&lt;&gt;"",IF([1]sbb_raw_data!$G112="",IF(E113="CAME",F112,"Market"),[1]sbb_raw_data!$G112),"")</f>
        <v/>
      </c>
      <c r="G113" s="9" t="str">
        <f>IF([1]sbb_raw_data!$J112&lt;&gt;"",[1]sbb_raw_data!$J112,"")</f>
        <v/>
      </c>
      <c r="H113" s="3" t="str">
        <f>IF(A113&lt;&gt;"",[1]sbb_raw_data!$H112,"")</f>
        <v/>
      </c>
      <c r="I113" s="3" t="str">
        <f>IF(A113&lt;&gt;"",IF([1]sbb_raw_data!$F112="Buy","BUYI","Error! Must be Buy! This is for share __BUY__ backs!"),"")</f>
        <v/>
      </c>
      <c r="J113" s="3" t="str">
        <f t="shared" si="2"/>
        <v/>
      </c>
      <c r="K113" s="3" t="str">
        <f>IF(A113&lt;&gt;"",[1]sbb_raw_data!$K112,"")</f>
        <v/>
      </c>
      <c r="L113" s="3" t="str">
        <f>IF(A113&lt;&gt;"",[1]sbb_raw_data!$N112,"")</f>
        <v/>
      </c>
      <c r="N113" s="8" t="str">
        <f t="shared" si="3"/>
        <v/>
      </c>
    </row>
    <row r="114" spans="1:14" hidden="1" x14ac:dyDescent="0.2">
      <c r="A114" s="3" t="str">
        <f>IF([1]sbb_raw_data!$A113&lt;&gt;"",CONCATENATE(MID([1]sbb_raw_data!$A113,7,4),"-",MID([1]sbb_raw_data!$A113,4,2),"-",LEFT([1]sbb_raw_data!$A113,2),"T",RIGHT([1]sbb_raw_data!$A113,15),"Z"),"")</f>
        <v/>
      </c>
      <c r="B114" s="3" t="str">
        <f>IF(A114&lt;&gt;"",VLOOKUP([1]sbb_raw_data!$B113,[2]ValidityTypes!$A$2:$B$8,2,FALSE),"")</f>
        <v/>
      </c>
      <c r="C114" s="3"/>
      <c r="D114" s="3" t="str">
        <f>IF(A114&lt;&gt;"",IF([1]sbb_raw_data!$C113="EDE","XETA","Please fill in Segment MIC manually."),"")</f>
        <v/>
      </c>
      <c r="E114" s="3" t="str">
        <f>IF(A114&lt;&gt;"",IF([1]sbb_raw_data!$D113="Order-Match",VLOOKUP([1]sbb_raw_data!$E113,[2]EventTypes!$A$2:$B$6,2,FALSE),VLOOKUP([1]sbb_raw_data!$D113,[2]EventTypes!$A$9:$B$21,2,FALSE)),"")</f>
        <v/>
      </c>
      <c r="F114" s="9" t="str">
        <f>IF(A114&lt;&gt;"",IF([1]sbb_raw_data!$G113="",IF(E114="CAME",F113,"Market"),[1]sbb_raw_data!$G113),"")</f>
        <v/>
      </c>
      <c r="G114" s="9" t="str">
        <f>IF([1]sbb_raw_data!$J113&lt;&gt;"",[1]sbb_raw_data!$J113,"")</f>
        <v/>
      </c>
      <c r="H114" s="3" t="str">
        <f>IF(A114&lt;&gt;"",[1]sbb_raw_data!$H113,"")</f>
        <v/>
      </c>
      <c r="I114" s="3" t="str">
        <f>IF(A114&lt;&gt;"",IF([1]sbb_raw_data!$F113="Buy","BUYI","Error! Must be Buy! This is for share __BUY__ backs!"),"")</f>
        <v/>
      </c>
      <c r="J114" s="3" t="str">
        <f t="shared" si="2"/>
        <v/>
      </c>
      <c r="K114" s="3" t="str">
        <f>IF(A114&lt;&gt;"",[1]sbb_raw_data!$K113,"")</f>
        <v/>
      </c>
      <c r="L114" s="3" t="str">
        <f>IF(A114&lt;&gt;"",[1]sbb_raw_data!$N113,"")</f>
        <v/>
      </c>
      <c r="N114" s="8" t="str">
        <f t="shared" si="3"/>
        <v/>
      </c>
    </row>
    <row r="115" spans="1:14" hidden="1" x14ac:dyDescent="0.2">
      <c r="A115" s="3" t="str">
        <f>IF([1]sbb_raw_data!$A114&lt;&gt;"",CONCATENATE(MID([1]sbb_raw_data!$A114,7,4),"-",MID([1]sbb_raw_data!$A114,4,2),"-",LEFT([1]sbb_raw_data!$A114,2),"T",RIGHT([1]sbb_raw_data!$A114,15),"Z"),"")</f>
        <v/>
      </c>
      <c r="B115" s="3" t="str">
        <f>IF(A115&lt;&gt;"",VLOOKUP([1]sbb_raw_data!$B114,[2]ValidityTypes!$A$2:$B$8,2,FALSE),"")</f>
        <v/>
      </c>
      <c r="C115" s="3"/>
      <c r="D115" s="3" t="str">
        <f>IF(A115&lt;&gt;"",IF([1]sbb_raw_data!$C114="EDE","XETA","Please fill in Segment MIC manually."),"")</f>
        <v/>
      </c>
      <c r="E115" s="3" t="str">
        <f>IF(A115&lt;&gt;"",IF([1]sbb_raw_data!$D114="Order-Match",VLOOKUP([1]sbb_raw_data!$E114,[2]EventTypes!$A$2:$B$6,2,FALSE),VLOOKUP([1]sbb_raw_data!$D114,[2]EventTypes!$A$9:$B$21,2,FALSE)),"")</f>
        <v/>
      </c>
      <c r="F115" s="9" t="str">
        <f>IF(A115&lt;&gt;"",IF([1]sbb_raw_data!$G114="",IF(E115="CAME",F114,"Market"),[1]sbb_raw_data!$G114),"")</f>
        <v/>
      </c>
      <c r="G115" s="9" t="str">
        <f>IF([1]sbb_raw_data!$J114&lt;&gt;"",[1]sbb_raw_data!$J114,"")</f>
        <v/>
      </c>
      <c r="H115" s="3" t="str">
        <f>IF(A115&lt;&gt;"",[1]sbb_raw_data!$H114,"")</f>
        <v/>
      </c>
      <c r="I115" s="3" t="str">
        <f>IF(A115&lt;&gt;"",IF([1]sbb_raw_data!$F114="Buy","BUYI","Error! Must be Buy! This is for share __BUY__ backs!"),"")</f>
        <v/>
      </c>
      <c r="J115" s="3" t="str">
        <f t="shared" si="2"/>
        <v/>
      </c>
      <c r="K115" s="3" t="str">
        <f>IF(A115&lt;&gt;"",[1]sbb_raw_data!$K114,"")</f>
        <v/>
      </c>
      <c r="L115" s="3" t="str">
        <f>IF(A115&lt;&gt;"",[1]sbb_raw_data!$N114,"")</f>
        <v/>
      </c>
      <c r="N115" s="8" t="str">
        <f t="shared" si="3"/>
        <v/>
      </c>
    </row>
    <row r="116" spans="1:14" hidden="1" x14ac:dyDescent="0.2">
      <c r="A116" s="3" t="str">
        <f>IF([1]sbb_raw_data!$A115&lt;&gt;"",CONCATENATE(MID([1]sbb_raw_data!$A115,7,4),"-",MID([1]sbb_raw_data!$A115,4,2),"-",LEFT([1]sbb_raw_data!$A115,2),"T",RIGHT([1]sbb_raw_data!$A115,15),"Z"),"")</f>
        <v/>
      </c>
      <c r="B116" s="3" t="str">
        <f>IF(A116&lt;&gt;"",VLOOKUP([1]sbb_raw_data!$B115,[2]ValidityTypes!$A$2:$B$8,2,FALSE),"")</f>
        <v/>
      </c>
      <c r="C116" s="3"/>
      <c r="D116" s="3" t="str">
        <f>IF(A116&lt;&gt;"",IF([1]sbb_raw_data!$C115="EDE","XETA","Please fill in Segment MIC manually."),"")</f>
        <v/>
      </c>
      <c r="E116" s="3" t="str">
        <f>IF(A116&lt;&gt;"",IF([1]sbb_raw_data!$D115="Order-Match",VLOOKUP([1]sbb_raw_data!$E115,[2]EventTypes!$A$2:$B$6,2,FALSE),VLOOKUP([1]sbb_raw_data!$D115,[2]EventTypes!$A$9:$B$21,2,FALSE)),"")</f>
        <v/>
      </c>
      <c r="F116" s="9" t="str">
        <f>IF(A116&lt;&gt;"",IF([1]sbb_raw_data!$G115="",IF(E116="CAME",F115,"Market"),[1]sbb_raw_data!$G115),"")</f>
        <v/>
      </c>
      <c r="G116" s="9" t="str">
        <f>IF([1]sbb_raw_data!$J115&lt;&gt;"",[1]sbb_raw_data!$J115,"")</f>
        <v/>
      </c>
      <c r="H116" s="3" t="str">
        <f>IF(A116&lt;&gt;"",[1]sbb_raw_data!$H115,"")</f>
        <v/>
      </c>
      <c r="I116" s="3" t="str">
        <f>IF(A116&lt;&gt;"",IF([1]sbb_raw_data!$F115="Buy","BUYI","Error! Must be Buy! This is for share __BUY__ backs!"),"")</f>
        <v/>
      </c>
      <c r="J116" s="3" t="str">
        <f t="shared" si="2"/>
        <v/>
      </c>
      <c r="K116" s="3" t="str">
        <f>IF(A116&lt;&gt;"",[1]sbb_raw_data!$K115,"")</f>
        <v/>
      </c>
      <c r="L116" s="3" t="str">
        <f>IF(A116&lt;&gt;"",[1]sbb_raw_data!$N115,"")</f>
        <v/>
      </c>
      <c r="N116" s="8" t="str">
        <f t="shared" si="3"/>
        <v/>
      </c>
    </row>
    <row r="117" spans="1:14" hidden="1" x14ac:dyDescent="0.2">
      <c r="A117" s="3" t="str">
        <f>IF([1]sbb_raw_data!$A116&lt;&gt;"",CONCATENATE(MID([1]sbb_raw_data!$A116,7,4),"-",MID([1]sbb_raw_data!$A116,4,2),"-",LEFT([1]sbb_raw_data!$A116,2),"T",RIGHT([1]sbb_raw_data!$A116,15),"Z"),"")</f>
        <v/>
      </c>
      <c r="B117" s="3" t="str">
        <f>IF(A117&lt;&gt;"",VLOOKUP([1]sbb_raw_data!$B116,[2]ValidityTypes!$A$2:$B$8,2,FALSE),"")</f>
        <v/>
      </c>
      <c r="C117" s="3"/>
      <c r="D117" s="3" t="str">
        <f>IF(A117&lt;&gt;"",IF([1]sbb_raw_data!$C116="EDE","XETA","Please fill in Segment MIC manually."),"")</f>
        <v/>
      </c>
      <c r="E117" s="3" t="str">
        <f>IF(A117&lt;&gt;"",IF([1]sbb_raw_data!$D116="Order-Match",VLOOKUP([1]sbb_raw_data!$E116,[2]EventTypes!$A$2:$B$6,2,FALSE),VLOOKUP([1]sbb_raw_data!$D116,[2]EventTypes!$A$9:$B$21,2,FALSE)),"")</f>
        <v/>
      </c>
      <c r="F117" s="9" t="str">
        <f>IF(A117&lt;&gt;"",IF([1]sbb_raw_data!$G116="",IF(E117="CAME",F116,"Market"),[1]sbb_raw_data!$G116),"")</f>
        <v/>
      </c>
      <c r="G117" s="9" t="str">
        <f>IF([1]sbb_raw_data!$J116&lt;&gt;"",[1]sbb_raw_data!$J116,"")</f>
        <v/>
      </c>
      <c r="H117" s="3" t="str">
        <f>IF(A117&lt;&gt;"",[1]sbb_raw_data!$H116,"")</f>
        <v/>
      </c>
      <c r="I117" s="3" t="str">
        <f>IF(A117&lt;&gt;"",IF([1]sbb_raw_data!$F116="Buy","BUYI","Error! Must be Buy! This is for share __BUY__ backs!"),"")</f>
        <v/>
      </c>
      <c r="J117" s="3" t="str">
        <f t="shared" si="2"/>
        <v/>
      </c>
      <c r="K117" s="3" t="str">
        <f>IF(A117&lt;&gt;"",[1]sbb_raw_data!$K116,"")</f>
        <v/>
      </c>
      <c r="L117" s="3" t="str">
        <f>IF(A117&lt;&gt;"",[1]sbb_raw_data!$N116,"")</f>
        <v/>
      </c>
      <c r="N117" s="8" t="str">
        <f t="shared" si="3"/>
        <v/>
      </c>
    </row>
    <row r="118" spans="1:14" hidden="1" x14ac:dyDescent="0.2">
      <c r="A118" s="3" t="str">
        <f>IF([1]sbb_raw_data!$A117&lt;&gt;"",CONCATENATE(MID([1]sbb_raw_data!$A117,7,4),"-",MID([1]sbb_raw_data!$A117,4,2),"-",LEFT([1]sbb_raw_data!$A117,2),"T",RIGHT([1]sbb_raw_data!$A117,15),"Z"),"")</f>
        <v/>
      </c>
      <c r="B118" s="3" t="str">
        <f>IF(A118&lt;&gt;"",VLOOKUP([1]sbb_raw_data!$B117,[2]ValidityTypes!$A$2:$B$8,2,FALSE),"")</f>
        <v/>
      </c>
      <c r="C118" s="3"/>
      <c r="D118" s="3" t="str">
        <f>IF(A118&lt;&gt;"",IF([1]sbb_raw_data!$C117="EDE","XETA","Please fill in Segment MIC manually."),"")</f>
        <v/>
      </c>
      <c r="E118" s="3" t="str">
        <f>IF(A118&lt;&gt;"",IF([1]sbb_raw_data!$D117="Order-Match",VLOOKUP([1]sbb_raw_data!$E117,[2]EventTypes!$A$2:$B$6,2,FALSE),VLOOKUP([1]sbb_raw_data!$D117,[2]EventTypes!$A$9:$B$21,2,FALSE)),"")</f>
        <v/>
      </c>
      <c r="F118" s="9" t="str">
        <f>IF(A118&lt;&gt;"",IF([1]sbb_raw_data!$G117="",IF(E118="CAME",F117,"Market"),[1]sbb_raw_data!$G117),"")</f>
        <v/>
      </c>
      <c r="G118" s="9" t="str">
        <f>IF([1]sbb_raw_data!$J117&lt;&gt;"",[1]sbb_raw_data!$J117,"")</f>
        <v/>
      </c>
      <c r="H118" s="3" t="str">
        <f>IF(A118&lt;&gt;"",[1]sbb_raw_data!$H117,"")</f>
        <v/>
      </c>
      <c r="I118" s="3" t="str">
        <f>IF(A118&lt;&gt;"",IF([1]sbb_raw_data!$F117="Buy","BUYI","Error! Must be Buy! This is for share __BUY__ backs!"),"")</f>
        <v/>
      </c>
      <c r="J118" s="3" t="str">
        <f t="shared" si="2"/>
        <v/>
      </c>
      <c r="K118" s="3" t="str">
        <f>IF(A118&lt;&gt;"",[1]sbb_raw_data!$K117,"")</f>
        <v/>
      </c>
      <c r="L118" s="3" t="str">
        <f>IF(A118&lt;&gt;"",[1]sbb_raw_data!$N117,"")</f>
        <v/>
      </c>
      <c r="N118" s="8" t="str">
        <f t="shared" si="3"/>
        <v/>
      </c>
    </row>
    <row r="119" spans="1:14" hidden="1" x14ac:dyDescent="0.2">
      <c r="A119" s="3" t="str">
        <f>IF([1]sbb_raw_data!$A118&lt;&gt;"",CONCATENATE(MID([1]sbb_raw_data!$A118,7,4),"-",MID([1]sbb_raw_data!$A118,4,2),"-",LEFT([1]sbb_raw_data!$A118,2),"T",RIGHT([1]sbb_raw_data!$A118,15),"Z"),"")</f>
        <v/>
      </c>
      <c r="B119" s="3" t="str">
        <f>IF(A119&lt;&gt;"",VLOOKUP([1]sbb_raw_data!$B118,[2]ValidityTypes!$A$2:$B$8,2,FALSE),"")</f>
        <v/>
      </c>
      <c r="C119" s="3"/>
      <c r="D119" s="3" t="str">
        <f>IF(A119&lt;&gt;"",IF([1]sbb_raw_data!$C118="EDE","XETA","Please fill in Segment MIC manually."),"")</f>
        <v/>
      </c>
      <c r="E119" s="3" t="str">
        <f>IF(A119&lt;&gt;"",IF([1]sbb_raw_data!$D118="Order-Match",VLOOKUP([1]sbb_raw_data!$E118,[2]EventTypes!$A$2:$B$6,2,FALSE),VLOOKUP([1]sbb_raw_data!$D118,[2]EventTypes!$A$9:$B$21,2,FALSE)),"")</f>
        <v/>
      </c>
      <c r="F119" s="9" t="str">
        <f>IF(A119&lt;&gt;"",IF([1]sbb_raw_data!$G118="",IF(E119="CAME",F118,"Market"),[1]sbb_raw_data!$G118),"")</f>
        <v/>
      </c>
      <c r="G119" s="9" t="str">
        <f>IF([1]sbb_raw_data!$J118&lt;&gt;"",[1]sbb_raw_data!$J118,"")</f>
        <v/>
      </c>
      <c r="H119" s="3" t="str">
        <f>IF(A119&lt;&gt;"",[1]sbb_raw_data!$H118,"")</f>
        <v/>
      </c>
      <c r="I119" s="3" t="str">
        <f>IF(A119&lt;&gt;"",IF([1]sbb_raw_data!$F118="Buy","BUYI","Error! Must be Buy! This is for share __BUY__ backs!"),"")</f>
        <v/>
      </c>
      <c r="J119" s="3" t="str">
        <f t="shared" si="2"/>
        <v/>
      </c>
      <c r="K119" s="3" t="str">
        <f>IF(A119&lt;&gt;"",[1]sbb_raw_data!$K118,"")</f>
        <v/>
      </c>
      <c r="L119" s="3" t="str">
        <f>IF(A119&lt;&gt;"",[1]sbb_raw_data!$N118,"")</f>
        <v/>
      </c>
      <c r="N119" s="8" t="str">
        <f t="shared" si="3"/>
        <v/>
      </c>
    </row>
    <row r="120" spans="1:14" hidden="1" x14ac:dyDescent="0.2">
      <c r="A120" s="3" t="str">
        <f>IF([1]sbb_raw_data!$A119&lt;&gt;"",CONCATENATE(MID([1]sbb_raw_data!$A119,7,4),"-",MID([1]sbb_raw_data!$A119,4,2),"-",LEFT([1]sbb_raw_data!$A119,2),"T",RIGHT([1]sbb_raw_data!$A119,15),"Z"),"")</f>
        <v/>
      </c>
      <c r="B120" s="3" t="str">
        <f>IF(A120&lt;&gt;"",VLOOKUP([1]sbb_raw_data!$B119,[2]ValidityTypes!$A$2:$B$8,2,FALSE),"")</f>
        <v/>
      </c>
      <c r="C120" s="3"/>
      <c r="D120" s="3" t="str">
        <f>IF(A120&lt;&gt;"",IF([1]sbb_raw_data!$C119="EDE","XETA","Please fill in Segment MIC manually."),"")</f>
        <v/>
      </c>
      <c r="E120" s="3" t="str">
        <f>IF(A120&lt;&gt;"",IF([1]sbb_raw_data!$D119="Order-Match",VLOOKUP([1]sbb_raw_data!$E119,[2]EventTypes!$A$2:$B$6,2,FALSE),VLOOKUP([1]sbb_raw_data!$D119,[2]EventTypes!$A$9:$B$21,2,FALSE)),"")</f>
        <v/>
      </c>
      <c r="F120" s="9" t="str">
        <f>IF(A120&lt;&gt;"",IF([1]sbb_raw_data!$G119="",IF(E120="CAME",F119,"Market"),[1]sbb_raw_data!$G119),"")</f>
        <v/>
      </c>
      <c r="G120" s="9" t="str">
        <f>IF([1]sbb_raw_data!$J119&lt;&gt;"",[1]sbb_raw_data!$J119,"")</f>
        <v/>
      </c>
      <c r="H120" s="3" t="str">
        <f>IF(A120&lt;&gt;"",[1]sbb_raw_data!$H119,"")</f>
        <v/>
      </c>
      <c r="I120" s="3" t="str">
        <f>IF(A120&lt;&gt;"",IF([1]sbb_raw_data!$F119="Buy","BUYI","Error! Must be Buy! This is for share __BUY__ backs!"),"")</f>
        <v/>
      </c>
      <c r="J120" s="3" t="str">
        <f t="shared" si="2"/>
        <v/>
      </c>
      <c r="K120" s="3" t="str">
        <f>IF(A120&lt;&gt;"",[1]sbb_raw_data!$K119,"")</f>
        <v/>
      </c>
      <c r="L120" s="3" t="str">
        <f>IF(A120&lt;&gt;"",[1]sbb_raw_data!$N119,"")</f>
        <v/>
      </c>
      <c r="N120" s="8" t="str">
        <f t="shared" si="3"/>
        <v/>
      </c>
    </row>
    <row r="121" spans="1:14" hidden="1" x14ac:dyDescent="0.2">
      <c r="A121" s="3" t="str">
        <f>IF([1]sbb_raw_data!$A120&lt;&gt;"",CONCATENATE(MID([1]sbb_raw_data!$A120,7,4),"-",MID([1]sbb_raw_data!$A120,4,2),"-",LEFT([1]sbb_raw_data!$A120,2),"T",RIGHT([1]sbb_raw_data!$A120,15),"Z"),"")</f>
        <v/>
      </c>
      <c r="B121" s="3" t="str">
        <f>IF(A121&lt;&gt;"",VLOOKUP([1]sbb_raw_data!$B120,[2]ValidityTypes!$A$2:$B$8,2,FALSE),"")</f>
        <v/>
      </c>
      <c r="C121" s="3"/>
      <c r="D121" s="3" t="str">
        <f>IF(A121&lt;&gt;"",IF([1]sbb_raw_data!$C120="EDE","XETA","Please fill in Segment MIC manually."),"")</f>
        <v/>
      </c>
      <c r="E121" s="3" t="str">
        <f>IF(A121&lt;&gt;"",IF([1]sbb_raw_data!$D120="Order-Match",VLOOKUP([1]sbb_raw_data!$E120,[2]EventTypes!$A$2:$B$6,2,FALSE),VLOOKUP([1]sbb_raw_data!$D120,[2]EventTypes!$A$9:$B$21,2,FALSE)),"")</f>
        <v/>
      </c>
      <c r="F121" s="9" t="str">
        <f>IF(A121&lt;&gt;"",IF([1]sbb_raw_data!$G120="",IF(E121="CAME",F120,"Market"),[1]sbb_raw_data!$G120),"")</f>
        <v/>
      </c>
      <c r="G121" s="9" t="str">
        <f>IF([1]sbb_raw_data!$J120&lt;&gt;"",[1]sbb_raw_data!$J120,"")</f>
        <v/>
      </c>
      <c r="H121" s="3" t="str">
        <f>IF(A121&lt;&gt;"",[1]sbb_raw_data!$H120,"")</f>
        <v/>
      </c>
      <c r="I121" s="3" t="str">
        <f>IF(A121&lt;&gt;"",IF([1]sbb_raw_data!$F120="Buy","BUYI","Error! Must be Buy! This is for share __BUY__ backs!"),"")</f>
        <v/>
      </c>
      <c r="J121" s="3" t="str">
        <f t="shared" si="2"/>
        <v/>
      </c>
      <c r="K121" s="3" t="str">
        <f>IF(A121&lt;&gt;"",[1]sbb_raw_data!$K120,"")</f>
        <v/>
      </c>
      <c r="L121" s="3" t="str">
        <f>IF(A121&lt;&gt;"",[1]sbb_raw_data!$N120,"")</f>
        <v/>
      </c>
      <c r="N121" s="8" t="str">
        <f t="shared" si="3"/>
        <v/>
      </c>
    </row>
    <row r="122" spans="1:14" hidden="1" x14ac:dyDescent="0.2">
      <c r="A122" s="3" t="str">
        <f>IF([1]sbb_raw_data!$A121&lt;&gt;"",CONCATENATE(MID([1]sbb_raw_data!$A121,7,4),"-",MID([1]sbb_raw_data!$A121,4,2),"-",LEFT([1]sbb_raw_data!$A121,2),"T",RIGHT([1]sbb_raw_data!$A121,15),"Z"),"")</f>
        <v/>
      </c>
      <c r="B122" s="3" t="str">
        <f>IF(A122&lt;&gt;"",VLOOKUP([1]sbb_raw_data!$B121,[2]ValidityTypes!$A$2:$B$8,2,FALSE),"")</f>
        <v/>
      </c>
      <c r="C122" s="3"/>
      <c r="D122" s="3" t="str">
        <f>IF(A122&lt;&gt;"",IF([1]sbb_raw_data!$C121="EDE","XETA","Please fill in Segment MIC manually."),"")</f>
        <v/>
      </c>
      <c r="E122" s="3" t="str">
        <f>IF(A122&lt;&gt;"",IF([1]sbb_raw_data!$D121="Order-Match",VLOOKUP([1]sbb_raw_data!$E121,[2]EventTypes!$A$2:$B$6,2,FALSE),VLOOKUP([1]sbb_raw_data!$D121,[2]EventTypes!$A$9:$B$21,2,FALSE)),"")</f>
        <v/>
      </c>
      <c r="F122" s="9" t="str">
        <f>IF(A122&lt;&gt;"",IF([1]sbb_raw_data!$G121="",IF(E122="CAME",F121,"Market"),[1]sbb_raw_data!$G121),"")</f>
        <v/>
      </c>
      <c r="G122" s="9" t="str">
        <f>IF([1]sbb_raw_data!$J121&lt;&gt;"",[1]sbb_raw_data!$J121,"")</f>
        <v/>
      </c>
      <c r="H122" s="3" t="str">
        <f>IF(A122&lt;&gt;"",[1]sbb_raw_data!$H121,"")</f>
        <v/>
      </c>
      <c r="I122" s="3" t="str">
        <f>IF(A122&lt;&gt;"",IF([1]sbb_raw_data!$F121="Buy","BUYI","Error! Must be Buy! This is for share __BUY__ backs!"),"")</f>
        <v/>
      </c>
      <c r="J122" s="3" t="str">
        <f t="shared" si="2"/>
        <v/>
      </c>
      <c r="K122" s="3" t="str">
        <f>IF(A122&lt;&gt;"",[1]sbb_raw_data!$K121,"")</f>
        <v/>
      </c>
      <c r="L122" s="3" t="str">
        <f>IF(A122&lt;&gt;"",[1]sbb_raw_data!$N121,"")</f>
        <v/>
      </c>
      <c r="N122" s="8" t="str">
        <f t="shared" si="3"/>
        <v/>
      </c>
    </row>
    <row r="123" spans="1:14" hidden="1" x14ac:dyDescent="0.2">
      <c r="A123" s="3" t="str">
        <f>IF([1]sbb_raw_data!$A122&lt;&gt;"",CONCATENATE(MID([1]sbb_raw_data!$A122,7,4),"-",MID([1]sbb_raw_data!$A122,4,2),"-",LEFT([1]sbb_raw_data!$A122,2),"T",RIGHT([1]sbb_raw_data!$A122,15),"Z"),"")</f>
        <v/>
      </c>
      <c r="B123" s="3" t="str">
        <f>IF(A123&lt;&gt;"",VLOOKUP([1]sbb_raw_data!$B122,[2]ValidityTypes!$A$2:$B$8,2,FALSE),"")</f>
        <v/>
      </c>
      <c r="C123" s="3"/>
      <c r="D123" s="3" t="str">
        <f>IF(A123&lt;&gt;"",IF([1]sbb_raw_data!$C122="EDE","XETA","Please fill in Segment MIC manually."),"")</f>
        <v/>
      </c>
      <c r="E123" s="3" t="str">
        <f>IF(A123&lt;&gt;"",IF([1]sbb_raw_data!$D122="Order-Match",VLOOKUP([1]sbb_raw_data!$E122,[2]EventTypes!$A$2:$B$6,2,FALSE),VLOOKUP([1]sbb_raw_data!$D122,[2]EventTypes!$A$9:$B$21,2,FALSE)),"")</f>
        <v/>
      </c>
      <c r="F123" s="9" t="str">
        <f>IF(A123&lt;&gt;"",IF([1]sbb_raw_data!$G122="",IF(E123="CAME",F122,"Market"),[1]sbb_raw_data!$G122),"")</f>
        <v/>
      </c>
      <c r="G123" s="9" t="str">
        <f>IF([1]sbb_raw_data!$J122&lt;&gt;"",[1]sbb_raw_data!$J122,"")</f>
        <v/>
      </c>
      <c r="H123" s="3" t="str">
        <f>IF(A123&lt;&gt;"",[1]sbb_raw_data!$H122,"")</f>
        <v/>
      </c>
      <c r="I123" s="3" t="str">
        <f>IF(A123&lt;&gt;"",IF([1]sbb_raw_data!$F122="Buy","BUYI","Error! Must be Buy! This is for share __BUY__ backs!"),"")</f>
        <v/>
      </c>
      <c r="J123" s="3" t="str">
        <f t="shared" si="2"/>
        <v/>
      </c>
      <c r="K123" s="3" t="str">
        <f>IF(A123&lt;&gt;"",[1]sbb_raw_data!$K122,"")</f>
        <v/>
      </c>
      <c r="L123" s="3" t="str">
        <f>IF(A123&lt;&gt;"",[1]sbb_raw_data!$N122,"")</f>
        <v/>
      </c>
      <c r="N123" s="8" t="str">
        <f t="shared" si="3"/>
        <v/>
      </c>
    </row>
    <row r="124" spans="1:14" hidden="1" x14ac:dyDescent="0.2">
      <c r="A124" s="3" t="str">
        <f>IF([1]sbb_raw_data!$A123&lt;&gt;"",CONCATENATE(MID([1]sbb_raw_data!$A123,7,4),"-",MID([1]sbb_raw_data!$A123,4,2),"-",LEFT([1]sbb_raw_data!$A123,2),"T",RIGHT([1]sbb_raw_data!$A123,15),"Z"),"")</f>
        <v/>
      </c>
      <c r="B124" s="3" t="str">
        <f>IF(A124&lt;&gt;"",VLOOKUP([1]sbb_raw_data!$B123,[2]ValidityTypes!$A$2:$B$8,2,FALSE),"")</f>
        <v/>
      </c>
      <c r="C124" s="3"/>
      <c r="D124" s="3" t="str">
        <f>IF(A124&lt;&gt;"",IF([1]sbb_raw_data!$C123="EDE","XETA","Please fill in Segment MIC manually."),"")</f>
        <v/>
      </c>
      <c r="E124" s="3" t="str">
        <f>IF(A124&lt;&gt;"",IF([1]sbb_raw_data!$D123="Order-Match",VLOOKUP([1]sbb_raw_data!$E123,[2]EventTypes!$A$2:$B$6,2,FALSE),VLOOKUP([1]sbb_raw_data!$D123,[2]EventTypes!$A$9:$B$21,2,FALSE)),"")</f>
        <v/>
      </c>
      <c r="F124" s="9" t="str">
        <f>IF(A124&lt;&gt;"",IF([1]sbb_raw_data!$G123="",IF(E124="CAME",F123,"Market"),[1]sbb_raw_data!$G123),"")</f>
        <v/>
      </c>
      <c r="G124" s="9" t="str">
        <f>IF([1]sbb_raw_data!$J123&lt;&gt;"",[1]sbb_raw_data!$J123,"")</f>
        <v/>
      </c>
      <c r="H124" s="3" t="str">
        <f>IF(A124&lt;&gt;"",[1]sbb_raw_data!$H123,"")</f>
        <v/>
      </c>
      <c r="I124" s="3" t="str">
        <f>IF(A124&lt;&gt;"",IF([1]sbb_raw_data!$F123="Buy","BUYI","Error! Must be Buy! This is for share __BUY__ backs!"),"")</f>
        <v/>
      </c>
      <c r="J124" s="3" t="str">
        <f t="shared" si="2"/>
        <v/>
      </c>
      <c r="K124" s="3" t="str">
        <f>IF(A124&lt;&gt;"",[1]sbb_raw_data!$K123,"")</f>
        <v/>
      </c>
      <c r="L124" s="3" t="str">
        <f>IF(A124&lt;&gt;"",[1]sbb_raw_data!$N123,"")</f>
        <v/>
      </c>
      <c r="N124" s="8" t="str">
        <f t="shared" si="3"/>
        <v/>
      </c>
    </row>
    <row r="125" spans="1:14" hidden="1" x14ac:dyDescent="0.2">
      <c r="A125" s="3" t="str">
        <f>IF([1]sbb_raw_data!$A124&lt;&gt;"",CONCATENATE(MID([1]sbb_raw_data!$A124,7,4),"-",MID([1]sbb_raw_data!$A124,4,2),"-",LEFT([1]sbb_raw_data!$A124,2),"T",RIGHT([1]sbb_raw_data!$A124,15),"Z"),"")</f>
        <v/>
      </c>
      <c r="B125" s="3" t="str">
        <f>IF(A125&lt;&gt;"",VLOOKUP([1]sbb_raw_data!$B124,[2]ValidityTypes!$A$2:$B$8,2,FALSE),"")</f>
        <v/>
      </c>
      <c r="C125" s="3"/>
      <c r="D125" s="3" t="str">
        <f>IF(A125&lt;&gt;"",IF([1]sbb_raw_data!$C124="EDE","XETA","Please fill in Segment MIC manually."),"")</f>
        <v/>
      </c>
      <c r="E125" s="3" t="str">
        <f>IF(A125&lt;&gt;"",IF([1]sbb_raw_data!$D124="Order-Match",VLOOKUP([1]sbb_raw_data!$E124,[2]EventTypes!$A$2:$B$6,2,FALSE),VLOOKUP([1]sbb_raw_data!$D124,[2]EventTypes!$A$9:$B$21,2,FALSE)),"")</f>
        <v/>
      </c>
      <c r="F125" s="9" t="str">
        <f>IF(A125&lt;&gt;"",IF([1]sbb_raw_data!$G124="",IF(E125="CAME",F124,"Market"),[1]sbb_raw_data!$G124),"")</f>
        <v/>
      </c>
      <c r="G125" s="9" t="str">
        <f>IF([1]sbb_raw_data!$J124&lt;&gt;"",[1]sbb_raw_data!$J124,"")</f>
        <v/>
      </c>
      <c r="H125" s="3" t="str">
        <f>IF(A125&lt;&gt;"",[1]sbb_raw_data!$H124,"")</f>
        <v/>
      </c>
      <c r="I125" s="3" t="str">
        <f>IF(A125&lt;&gt;"",IF([1]sbb_raw_data!$F124="Buy","BUYI","Error! Must be Buy! This is for share __BUY__ backs!"),"")</f>
        <v/>
      </c>
      <c r="J125" s="3" t="str">
        <f t="shared" si="2"/>
        <v/>
      </c>
      <c r="K125" s="3" t="str">
        <f>IF(A125&lt;&gt;"",[1]sbb_raw_data!$K124,"")</f>
        <v/>
      </c>
      <c r="L125" s="3" t="str">
        <f>IF(A125&lt;&gt;"",[1]sbb_raw_data!$N124,"")</f>
        <v/>
      </c>
      <c r="N125" s="8" t="str">
        <f t="shared" si="3"/>
        <v/>
      </c>
    </row>
    <row r="126" spans="1:14" hidden="1" x14ac:dyDescent="0.2">
      <c r="A126" s="3" t="str">
        <f>IF([1]sbb_raw_data!$A125&lt;&gt;"",CONCATENATE(MID([1]sbb_raw_data!$A125,7,4),"-",MID([1]sbb_raw_data!$A125,4,2),"-",LEFT([1]sbb_raw_data!$A125,2),"T",RIGHT([1]sbb_raw_data!$A125,15),"Z"),"")</f>
        <v/>
      </c>
      <c r="B126" s="3" t="str">
        <f>IF(A126&lt;&gt;"",VLOOKUP([1]sbb_raw_data!$B125,[2]ValidityTypes!$A$2:$B$8,2,FALSE),"")</f>
        <v/>
      </c>
      <c r="C126" s="3"/>
      <c r="D126" s="3" t="str">
        <f>IF(A126&lt;&gt;"",IF([1]sbb_raw_data!$C125="EDE","XETA","Please fill in Segment MIC manually."),"")</f>
        <v/>
      </c>
      <c r="E126" s="3" t="str">
        <f>IF(A126&lt;&gt;"",IF([1]sbb_raw_data!$D125="Order-Match",VLOOKUP([1]sbb_raw_data!$E125,[2]EventTypes!$A$2:$B$6,2,FALSE),VLOOKUP([1]sbb_raw_data!$D125,[2]EventTypes!$A$9:$B$21,2,FALSE)),"")</f>
        <v/>
      </c>
      <c r="F126" s="9" t="str">
        <f>IF(A126&lt;&gt;"",IF([1]sbb_raw_data!$G125="",IF(E126="CAME",F125,"Market"),[1]sbb_raw_data!$G125),"")</f>
        <v/>
      </c>
      <c r="G126" s="9" t="str">
        <f>IF([1]sbb_raw_data!$J125&lt;&gt;"",[1]sbb_raw_data!$J125,"")</f>
        <v/>
      </c>
      <c r="H126" s="3" t="str">
        <f>IF(A126&lt;&gt;"",[1]sbb_raw_data!$H125,"")</f>
        <v/>
      </c>
      <c r="I126" s="3" t="str">
        <f>IF(A126&lt;&gt;"",IF([1]sbb_raw_data!$F125="Buy","BUYI","Error! Must be Buy! This is for share __BUY__ backs!"),"")</f>
        <v/>
      </c>
      <c r="J126" s="3" t="str">
        <f t="shared" si="2"/>
        <v/>
      </c>
      <c r="K126" s="3" t="str">
        <f>IF(A126&lt;&gt;"",[1]sbb_raw_data!$K125,"")</f>
        <v/>
      </c>
      <c r="L126" s="3" t="str">
        <f>IF(A126&lt;&gt;"",[1]sbb_raw_data!$N125,"")</f>
        <v/>
      </c>
      <c r="N126" s="8" t="str">
        <f t="shared" si="3"/>
        <v/>
      </c>
    </row>
    <row r="127" spans="1:14" hidden="1" x14ac:dyDescent="0.2">
      <c r="A127" s="3" t="str">
        <f>IF([1]sbb_raw_data!$A126&lt;&gt;"",CONCATENATE(MID([1]sbb_raw_data!$A126,7,4),"-",MID([1]sbb_raw_data!$A126,4,2),"-",LEFT([1]sbb_raw_data!$A126,2),"T",RIGHT([1]sbb_raw_data!$A126,15),"Z"),"")</f>
        <v/>
      </c>
      <c r="B127" s="3" t="str">
        <f>IF(A127&lt;&gt;"",VLOOKUP([1]sbb_raw_data!$B126,[2]ValidityTypes!$A$2:$B$8,2,FALSE),"")</f>
        <v/>
      </c>
      <c r="C127" s="3"/>
      <c r="D127" s="3" t="str">
        <f>IF(A127&lt;&gt;"",IF([1]sbb_raw_data!$C126="EDE","XETA","Please fill in Segment MIC manually."),"")</f>
        <v/>
      </c>
      <c r="E127" s="3" t="str">
        <f>IF(A127&lt;&gt;"",IF([1]sbb_raw_data!$D126="Order-Match",VLOOKUP([1]sbb_raw_data!$E126,[2]EventTypes!$A$2:$B$6,2,FALSE),VLOOKUP([1]sbb_raw_data!$D126,[2]EventTypes!$A$9:$B$21,2,FALSE)),"")</f>
        <v/>
      </c>
      <c r="F127" s="9" t="str">
        <f>IF(A127&lt;&gt;"",IF([1]sbb_raw_data!$G126="",IF(E127="CAME",F126,"Market"),[1]sbb_raw_data!$G126),"")</f>
        <v/>
      </c>
      <c r="G127" s="9" t="str">
        <f>IF([1]sbb_raw_data!$J126&lt;&gt;"",[1]sbb_raw_data!$J126,"")</f>
        <v/>
      </c>
      <c r="H127" s="3" t="str">
        <f>IF(A127&lt;&gt;"",[1]sbb_raw_data!$H126,"")</f>
        <v/>
      </c>
      <c r="I127" s="3" t="str">
        <f>IF(A127&lt;&gt;"",IF([1]sbb_raw_data!$F126="Buy","BUYI","Error! Must be Buy! This is for share __BUY__ backs!"),"")</f>
        <v/>
      </c>
      <c r="J127" s="3" t="str">
        <f t="shared" si="2"/>
        <v/>
      </c>
      <c r="K127" s="3" t="str">
        <f>IF(A127&lt;&gt;"",[1]sbb_raw_data!$K126,"")</f>
        <v/>
      </c>
      <c r="L127" s="3" t="str">
        <f>IF(A127&lt;&gt;"",[1]sbb_raw_data!$N126,"")</f>
        <v/>
      </c>
      <c r="N127" s="8" t="str">
        <f t="shared" si="3"/>
        <v/>
      </c>
    </row>
    <row r="128" spans="1:14" hidden="1" x14ac:dyDescent="0.2">
      <c r="A128" s="3" t="str">
        <f>IF([1]sbb_raw_data!$A127&lt;&gt;"",CONCATENATE(MID([1]sbb_raw_data!$A127,7,4),"-",MID([1]sbb_raw_data!$A127,4,2),"-",LEFT([1]sbb_raw_data!$A127,2),"T",RIGHT([1]sbb_raw_data!$A127,15),"Z"),"")</f>
        <v/>
      </c>
      <c r="B128" s="3" t="str">
        <f>IF(A128&lt;&gt;"",VLOOKUP([1]sbb_raw_data!$B127,[2]ValidityTypes!$A$2:$B$8,2,FALSE),"")</f>
        <v/>
      </c>
      <c r="C128" s="3"/>
      <c r="D128" s="3" t="str">
        <f>IF(A128&lt;&gt;"",IF([1]sbb_raw_data!$C127="EDE","XETA","Please fill in Segment MIC manually."),"")</f>
        <v/>
      </c>
      <c r="E128" s="3" t="str">
        <f>IF(A128&lt;&gt;"",IF([1]sbb_raw_data!$D127="Order-Match",VLOOKUP([1]sbb_raw_data!$E127,[2]EventTypes!$A$2:$B$6,2,FALSE),VLOOKUP([1]sbb_raw_data!$D127,[2]EventTypes!$A$9:$B$21,2,FALSE)),"")</f>
        <v/>
      </c>
      <c r="F128" s="9" t="str">
        <f>IF(A128&lt;&gt;"",IF([1]sbb_raw_data!$G127="",IF(E128="CAME",F127,"Market"),[1]sbb_raw_data!$G127),"")</f>
        <v/>
      </c>
      <c r="G128" s="9" t="str">
        <f>IF([1]sbb_raw_data!$J127&lt;&gt;"",[1]sbb_raw_data!$J127,"")</f>
        <v/>
      </c>
      <c r="H128" s="3" t="str">
        <f>IF(A128&lt;&gt;"",[1]sbb_raw_data!$H127,"")</f>
        <v/>
      </c>
      <c r="I128" s="3" t="str">
        <f>IF(A128&lt;&gt;"",IF([1]sbb_raw_data!$F127="Buy","BUYI","Error! Must be Buy! This is for share __BUY__ backs!"),"")</f>
        <v/>
      </c>
      <c r="J128" s="3" t="str">
        <f t="shared" si="2"/>
        <v/>
      </c>
      <c r="K128" s="3" t="str">
        <f>IF(A128&lt;&gt;"",[1]sbb_raw_data!$K127,"")</f>
        <v/>
      </c>
      <c r="L128" s="3" t="str">
        <f>IF(A128&lt;&gt;"",[1]sbb_raw_data!$N127,"")</f>
        <v/>
      </c>
      <c r="N128" s="8" t="str">
        <f t="shared" si="3"/>
        <v/>
      </c>
    </row>
    <row r="129" spans="1:14" hidden="1" x14ac:dyDescent="0.2">
      <c r="A129" s="3" t="str">
        <f>IF([1]sbb_raw_data!$A128&lt;&gt;"",CONCATENATE(MID([1]sbb_raw_data!$A128,7,4),"-",MID([1]sbb_raw_data!$A128,4,2),"-",LEFT([1]sbb_raw_data!$A128,2),"T",RIGHT([1]sbb_raw_data!$A128,15),"Z"),"")</f>
        <v/>
      </c>
      <c r="B129" s="3" t="str">
        <f>IF(A129&lt;&gt;"",VLOOKUP([1]sbb_raw_data!$B128,[2]ValidityTypes!$A$2:$B$8,2,FALSE),"")</f>
        <v/>
      </c>
      <c r="C129" s="3"/>
      <c r="D129" s="3" t="str">
        <f>IF(A129&lt;&gt;"",IF([1]sbb_raw_data!$C128="EDE","XETA","Please fill in Segment MIC manually."),"")</f>
        <v/>
      </c>
      <c r="E129" s="3" t="str">
        <f>IF(A129&lt;&gt;"",IF([1]sbb_raw_data!$D128="Order-Match",VLOOKUP([1]sbb_raw_data!$E128,[2]EventTypes!$A$2:$B$6,2,FALSE),VLOOKUP([1]sbb_raw_data!$D128,[2]EventTypes!$A$9:$B$21,2,FALSE)),"")</f>
        <v/>
      </c>
      <c r="F129" s="9" t="str">
        <f>IF(A129&lt;&gt;"",IF([1]sbb_raw_data!$G128="",IF(E129="CAME",F128,"Market"),[1]sbb_raw_data!$G128),"")</f>
        <v/>
      </c>
      <c r="G129" s="9" t="str">
        <f>IF([1]sbb_raw_data!$J128&lt;&gt;"",[1]sbb_raw_data!$J128,"")</f>
        <v/>
      </c>
      <c r="H129" s="3" t="str">
        <f>IF(A129&lt;&gt;"",[1]sbb_raw_data!$H128,"")</f>
        <v/>
      </c>
      <c r="I129" s="3" t="str">
        <f>IF(A129&lt;&gt;"",IF([1]sbb_raw_data!$F128="Buy","BUYI","Error! Must be Buy! This is for share __BUY__ backs!"),"")</f>
        <v/>
      </c>
      <c r="J129" s="3" t="str">
        <f t="shared" si="2"/>
        <v/>
      </c>
      <c r="K129" s="3" t="str">
        <f>IF(A129&lt;&gt;"",[1]sbb_raw_data!$K128,"")</f>
        <v/>
      </c>
      <c r="L129" s="3" t="str">
        <f>IF(A129&lt;&gt;"",[1]sbb_raw_data!$N128,"")</f>
        <v/>
      </c>
      <c r="N129" s="8" t="str">
        <f t="shared" si="3"/>
        <v/>
      </c>
    </row>
    <row r="130" spans="1:14" hidden="1" x14ac:dyDescent="0.2">
      <c r="A130" s="3" t="str">
        <f>IF([1]sbb_raw_data!$A129&lt;&gt;"",CONCATENATE(MID([1]sbb_raw_data!$A129,7,4),"-",MID([1]sbb_raw_data!$A129,4,2),"-",LEFT([1]sbb_raw_data!$A129,2),"T",RIGHT([1]sbb_raw_data!$A129,15),"Z"),"")</f>
        <v/>
      </c>
      <c r="B130" s="3" t="str">
        <f>IF(A130&lt;&gt;"",VLOOKUP([1]sbb_raw_data!$B129,[2]ValidityTypes!$A$2:$B$8,2,FALSE),"")</f>
        <v/>
      </c>
      <c r="C130" s="3"/>
      <c r="D130" s="3" t="str">
        <f>IF(A130&lt;&gt;"",IF([1]sbb_raw_data!$C129="EDE","XETA","Please fill in Segment MIC manually."),"")</f>
        <v/>
      </c>
      <c r="E130" s="3" t="str">
        <f>IF(A130&lt;&gt;"",IF([1]sbb_raw_data!$D129="Order-Match",VLOOKUP([1]sbb_raw_data!$E129,[2]EventTypes!$A$2:$B$6,2,FALSE),VLOOKUP([1]sbb_raw_data!$D129,[2]EventTypes!$A$9:$B$21,2,FALSE)),"")</f>
        <v/>
      </c>
      <c r="F130" s="9" t="str">
        <f>IF(A130&lt;&gt;"",IF([1]sbb_raw_data!$G129="",IF(E130="CAME",F129,"Market"),[1]sbb_raw_data!$G129),"")</f>
        <v/>
      </c>
      <c r="G130" s="9" t="str">
        <f>IF([1]sbb_raw_data!$J129&lt;&gt;"",[1]sbb_raw_data!$J129,"")</f>
        <v/>
      </c>
      <c r="H130" s="3" t="str">
        <f>IF(A130&lt;&gt;"",[1]sbb_raw_data!$H129,"")</f>
        <v/>
      </c>
      <c r="I130" s="3" t="str">
        <f>IF(A130&lt;&gt;"",IF([1]sbb_raw_data!$F129="Buy","BUYI","Error! Must be Buy! This is for share __BUY__ backs!"),"")</f>
        <v/>
      </c>
      <c r="J130" s="3" t="str">
        <f t="shared" si="2"/>
        <v/>
      </c>
      <c r="K130" s="3" t="str">
        <f>IF(A130&lt;&gt;"",[1]sbb_raw_data!$K129,"")</f>
        <v/>
      </c>
      <c r="L130" s="3" t="str">
        <f>IF(A130&lt;&gt;"",[1]sbb_raw_data!$N129,"")</f>
        <v/>
      </c>
      <c r="N130" s="8" t="str">
        <f t="shared" si="3"/>
        <v/>
      </c>
    </row>
    <row r="131" spans="1:14" hidden="1" x14ac:dyDescent="0.2">
      <c r="A131" s="3" t="str">
        <f>IF([1]sbb_raw_data!$A130&lt;&gt;"",CONCATENATE(MID([1]sbb_raw_data!$A130,7,4),"-",MID([1]sbb_raw_data!$A130,4,2),"-",LEFT([1]sbb_raw_data!$A130,2),"T",RIGHT([1]sbb_raw_data!$A130,15),"Z"),"")</f>
        <v/>
      </c>
      <c r="B131" s="3" t="str">
        <f>IF(A131&lt;&gt;"",VLOOKUP([1]sbb_raw_data!$B130,[2]ValidityTypes!$A$2:$B$8,2,FALSE),"")</f>
        <v/>
      </c>
      <c r="C131" s="3"/>
      <c r="D131" s="3" t="str">
        <f>IF(A131&lt;&gt;"",IF([1]sbb_raw_data!$C130="EDE","XETA","Please fill in Segment MIC manually."),"")</f>
        <v/>
      </c>
      <c r="E131" s="3" t="str">
        <f>IF(A131&lt;&gt;"",IF([1]sbb_raw_data!$D130="Order-Match",VLOOKUP([1]sbb_raw_data!$E130,[2]EventTypes!$A$2:$B$6,2,FALSE),VLOOKUP([1]sbb_raw_data!$D130,[2]EventTypes!$A$9:$B$21,2,FALSE)),"")</f>
        <v/>
      </c>
      <c r="F131" s="9" t="str">
        <f>IF(A131&lt;&gt;"",IF([1]sbb_raw_data!$G130="",IF(E131="CAME",F130,"Market"),[1]sbb_raw_data!$G130),"")</f>
        <v/>
      </c>
      <c r="G131" s="9" t="str">
        <f>IF([1]sbb_raw_data!$J130&lt;&gt;"",[1]sbb_raw_data!$J130,"")</f>
        <v/>
      </c>
      <c r="H131" s="3" t="str">
        <f>IF(A131&lt;&gt;"",[1]sbb_raw_data!$H130,"")</f>
        <v/>
      </c>
      <c r="I131" s="3" t="str">
        <f>IF(A131&lt;&gt;"",IF([1]sbb_raw_data!$F130="Buy","BUYI","Error! Must be Buy! This is for share __BUY__ backs!"),"")</f>
        <v/>
      </c>
      <c r="J131" s="3" t="str">
        <f t="shared" si="2"/>
        <v/>
      </c>
      <c r="K131" s="3" t="str">
        <f>IF(A131&lt;&gt;"",[1]sbb_raw_data!$K130,"")</f>
        <v/>
      </c>
      <c r="L131" s="3" t="str">
        <f>IF(A131&lt;&gt;"",[1]sbb_raw_data!$N130,"")</f>
        <v/>
      </c>
      <c r="N131" s="8" t="str">
        <f t="shared" si="3"/>
        <v/>
      </c>
    </row>
    <row r="132" spans="1:14" hidden="1" x14ac:dyDescent="0.2">
      <c r="A132" s="3" t="str">
        <f>IF([1]sbb_raw_data!$A131&lt;&gt;"",CONCATENATE(MID([1]sbb_raw_data!$A131,7,4),"-",MID([1]sbb_raw_data!$A131,4,2),"-",LEFT([1]sbb_raw_data!$A131,2),"T",RIGHT([1]sbb_raw_data!$A131,15),"Z"),"")</f>
        <v/>
      </c>
      <c r="B132" s="3" t="str">
        <f>IF(A132&lt;&gt;"",VLOOKUP([1]sbb_raw_data!$B131,[2]ValidityTypes!$A$2:$B$8,2,FALSE),"")</f>
        <v/>
      </c>
      <c r="C132" s="3"/>
      <c r="D132" s="3" t="str">
        <f>IF(A132&lt;&gt;"",IF([1]sbb_raw_data!$C131="EDE","XETA","Please fill in Segment MIC manually."),"")</f>
        <v/>
      </c>
      <c r="E132" s="3" t="str">
        <f>IF(A132&lt;&gt;"",IF([1]sbb_raw_data!$D131="Order-Match",VLOOKUP([1]sbb_raw_data!$E131,[2]EventTypes!$A$2:$B$6,2,FALSE),VLOOKUP([1]sbb_raw_data!$D131,[2]EventTypes!$A$9:$B$21,2,FALSE)),"")</f>
        <v/>
      </c>
      <c r="F132" s="9" t="str">
        <f>IF(A132&lt;&gt;"",IF([1]sbb_raw_data!$G131="",IF(E132="CAME",F131,"Market"),[1]sbb_raw_data!$G131),"")</f>
        <v/>
      </c>
      <c r="G132" s="9" t="str">
        <f>IF([1]sbb_raw_data!$J131&lt;&gt;"",[1]sbb_raw_data!$J131,"")</f>
        <v/>
      </c>
      <c r="H132" s="3" t="str">
        <f>IF(A132&lt;&gt;"",[1]sbb_raw_data!$H131,"")</f>
        <v/>
      </c>
      <c r="I132" s="3" t="str">
        <f>IF(A132&lt;&gt;"",IF([1]sbb_raw_data!$F131="Buy","BUYI","Error! Must be Buy! This is for share __BUY__ backs!"),"")</f>
        <v/>
      </c>
      <c r="J132" s="3" t="str">
        <f t="shared" ref="J132:J195" si="4">IF(G132&lt;&gt;"",VLOOKUP(L132,$L$3:$N$1000,3,FALSE),"")</f>
        <v/>
      </c>
      <c r="K132" s="3" t="str">
        <f>IF(A132&lt;&gt;"",[1]sbb_raw_data!$K131,"")</f>
        <v/>
      </c>
      <c r="L132" s="3" t="str">
        <f>IF(A132&lt;&gt;"",[1]sbb_raw_data!$N131,"")</f>
        <v/>
      </c>
      <c r="N132" s="8" t="str">
        <f t="shared" ref="N132:N195" si="5">K132</f>
        <v/>
      </c>
    </row>
    <row r="133" spans="1:14" hidden="1" x14ac:dyDescent="0.2">
      <c r="A133" s="3" t="str">
        <f>IF([1]sbb_raw_data!$A132&lt;&gt;"",CONCATENATE(MID([1]sbb_raw_data!$A132,7,4),"-",MID([1]sbb_raw_data!$A132,4,2),"-",LEFT([1]sbb_raw_data!$A132,2),"T",RIGHT([1]sbb_raw_data!$A132,15),"Z"),"")</f>
        <v/>
      </c>
      <c r="B133" s="3" t="str">
        <f>IF(A133&lt;&gt;"",VLOOKUP([1]sbb_raw_data!$B132,[2]ValidityTypes!$A$2:$B$8,2,FALSE),"")</f>
        <v/>
      </c>
      <c r="C133" s="3"/>
      <c r="D133" s="3" t="str">
        <f>IF(A133&lt;&gt;"",IF([1]sbb_raw_data!$C132="EDE","XETA","Please fill in Segment MIC manually."),"")</f>
        <v/>
      </c>
      <c r="E133" s="3" t="str">
        <f>IF(A133&lt;&gt;"",IF([1]sbb_raw_data!$D132="Order-Match",VLOOKUP([1]sbb_raw_data!$E132,[2]EventTypes!$A$2:$B$6,2,FALSE),VLOOKUP([1]sbb_raw_data!$D132,[2]EventTypes!$A$9:$B$21,2,FALSE)),"")</f>
        <v/>
      </c>
      <c r="F133" s="9" t="str">
        <f>IF(A133&lt;&gt;"",IF([1]sbb_raw_data!$G132="",IF(E133="CAME",F132,"Market"),[1]sbb_raw_data!$G132),"")</f>
        <v/>
      </c>
      <c r="G133" s="9" t="str">
        <f>IF([1]sbb_raw_data!$J132&lt;&gt;"",[1]sbb_raw_data!$J132,"")</f>
        <v/>
      </c>
      <c r="H133" s="3" t="str">
        <f>IF(A133&lt;&gt;"",[1]sbb_raw_data!$H132,"")</f>
        <v/>
      </c>
      <c r="I133" s="3" t="str">
        <f>IF(A133&lt;&gt;"",IF([1]sbb_raw_data!$F132="Buy","BUYI","Error! Must be Buy! This is for share __BUY__ backs!"),"")</f>
        <v/>
      </c>
      <c r="J133" s="3" t="str">
        <f t="shared" si="4"/>
        <v/>
      </c>
      <c r="K133" s="3" t="str">
        <f>IF(A133&lt;&gt;"",[1]sbb_raw_data!$K132,"")</f>
        <v/>
      </c>
      <c r="L133" s="3" t="str">
        <f>IF(A133&lt;&gt;"",[1]sbb_raw_data!$N132,"")</f>
        <v/>
      </c>
      <c r="N133" s="8" t="str">
        <f t="shared" si="5"/>
        <v/>
      </c>
    </row>
    <row r="134" spans="1:14" hidden="1" x14ac:dyDescent="0.2">
      <c r="A134" s="3" t="str">
        <f>IF([1]sbb_raw_data!$A133&lt;&gt;"",CONCATENATE(MID([1]sbb_raw_data!$A133,7,4),"-",MID([1]sbb_raw_data!$A133,4,2),"-",LEFT([1]sbb_raw_data!$A133,2),"T",RIGHT([1]sbb_raw_data!$A133,15),"Z"),"")</f>
        <v/>
      </c>
      <c r="B134" s="3" t="str">
        <f>IF(A134&lt;&gt;"",VLOOKUP([1]sbb_raw_data!$B133,[2]ValidityTypes!$A$2:$B$8,2,FALSE),"")</f>
        <v/>
      </c>
      <c r="C134" s="3"/>
      <c r="D134" s="3" t="str">
        <f>IF(A134&lt;&gt;"",IF([1]sbb_raw_data!$C133="EDE","XETA","Please fill in Segment MIC manually."),"")</f>
        <v/>
      </c>
      <c r="E134" s="3" t="str">
        <f>IF(A134&lt;&gt;"",IF([1]sbb_raw_data!$D133="Order-Match",VLOOKUP([1]sbb_raw_data!$E133,[2]EventTypes!$A$2:$B$6,2,FALSE),VLOOKUP([1]sbb_raw_data!$D133,[2]EventTypes!$A$9:$B$21,2,FALSE)),"")</f>
        <v/>
      </c>
      <c r="F134" s="9" t="str">
        <f>IF(A134&lt;&gt;"",IF([1]sbb_raw_data!$G133="",IF(E134="CAME",F133,"Market"),[1]sbb_raw_data!$G133),"")</f>
        <v/>
      </c>
      <c r="G134" s="9" t="str">
        <f>IF([1]sbb_raw_data!$J133&lt;&gt;"",[1]sbb_raw_data!$J133,"")</f>
        <v/>
      </c>
      <c r="H134" s="3" t="str">
        <f>IF(A134&lt;&gt;"",[1]sbb_raw_data!$H133,"")</f>
        <v/>
      </c>
      <c r="I134" s="3" t="str">
        <f>IF(A134&lt;&gt;"",IF([1]sbb_raw_data!$F133="Buy","BUYI","Error! Must be Buy! This is for share __BUY__ backs!"),"")</f>
        <v/>
      </c>
      <c r="J134" s="3" t="str">
        <f t="shared" si="4"/>
        <v/>
      </c>
      <c r="K134" s="3" t="str">
        <f>IF(A134&lt;&gt;"",[1]sbb_raw_data!$K133,"")</f>
        <v/>
      </c>
      <c r="L134" s="3" t="str">
        <f>IF(A134&lt;&gt;"",[1]sbb_raw_data!$N133,"")</f>
        <v/>
      </c>
      <c r="N134" s="8" t="str">
        <f t="shared" si="5"/>
        <v/>
      </c>
    </row>
    <row r="135" spans="1:14" hidden="1" x14ac:dyDescent="0.2">
      <c r="A135" s="3" t="str">
        <f>IF([1]sbb_raw_data!$A134&lt;&gt;"",CONCATENATE(MID([1]sbb_raw_data!$A134,7,4),"-",MID([1]sbb_raw_data!$A134,4,2),"-",LEFT([1]sbb_raw_data!$A134,2),"T",RIGHT([1]sbb_raw_data!$A134,15),"Z"),"")</f>
        <v/>
      </c>
      <c r="B135" s="3" t="str">
        <f>IF(A135&lt;&gt;"",VLOOKUP([1]sbb_raw_data!$B134,[2]ValidityTypes!$A$2:$B$8,2,FALSE),"")</f>
        <v/>
      </c>
      <c r="C135" s="3"/>
      <c r="D135" s="3" t="str">
        <f>IF(A135&lt;&gt;"",IF([1]sbb_raw_data!$C134="EDE","XETA","Please fill in Segment MIC manually."),"")</f>
        <v/>
      </c>
      <c r="E135" s="3" t="str">
        <f>IF(A135&lt;&gt;"",IF([1]sbb_raw_data!$D134="Order-Match",VLOOKUP([1]sbb_raw_data!$E134,[2]EventTypes!$A$2:$B$6,2,FALSE),VLOOKUP([1]sbb_raw_data!$D134,[2]EventTypes!$A$9:$B$21,2,FALSE)),"")</f>
        <v/>
      </c>
      <c r="F135" s="9" t="str">
        <f>IF(A135&lt;&gt;"",IF([1]sbb_raw_data!$G134="",IF(E135="CAME",F134,"Market"),[1]sbb_raw_data!$G134),"")</f>
        <v/>
      </c>
      <c r="G135" s="9" t="str">
        <f>IF([1]sbb_raw_data!$J134&lt;&gt;"",[1]sbb_raw_data!$J134,"")</f>
        <v/>
      </c>
      <c r="H135" s="3" t="str">
        <f>IF(A135&lt;&gt;"",[1]sbb_raw_data!$H134,"")</f>
        <v/>
      </c>
      <c r="I135" s="3" t="str">
        <f>IF(A135&lt;&gt;"",IF([1]sbb_raw_data!$F134="Buy","BUYI","Error! Must be Buy! This is for share __BUY__ backs!"),"")</f>
        <v/>
      </c>
      <c r="J135" s="3" t="str">
        <f t="shared" si="4"/>
        <v/>
      </c>
      <c r="K135" s="3" t="str">
        <f>IF(A135&lt;&gt;"",[1]sbb_raw_data!$K134,"")</f>
        <v/>
      </c>
      <c r="L135" s="3" t="str">
        <f>IF(A135&lt;&gt;"",[1]sbb_raw_data!$N134,"")</f>
        <v/>
      </c>
      <c r="N135" s="8" t="str">
        <f t="shared" si="5"/>
        <v/>
      </c>
    </row>
    <row r="136" spans="1:14" hidden="1" x14ac:dyDescent="0.2">
      <c r="A136" s="3" t="str">
        <f>IF([1]sbb_raw_data!$A135&lt;&gt;"",CONCATENATE(MID([1]sbb_raw_data!$A135,7,4),"-",MID([1]sbb_raw_data!$A135,4,2),"-",LEFT([1]sbb_raw_data!$A135,2),"T",RIGHT([1]sbb_raw_data!$A135,15),"Z"),"")</f>
        <v/>
      </c>
      <c r="B136" s="3" t="str">
        <f>IF(A136&lt;&gt;"",VLOOKUP([1]sbb_raw_data!$B135,[2]ValidityTypes!$A$2:$B$8,2,FALSE),"")</f>
        <v/>
      </c>
      <c r="C136" s="3"/>
      <c r="D136" s="3" t="str">
        <f>IF(A136&lt;&gt;"",IF([1]sbb_raw_data!$C135="EDE","XETA","Please fill in Segment MIC manually."),"")</f>
        <v/>
      </c>
      <c r="E136" s="3" t="str">
        <f>IF(A136&lt;&gt;"",IF([1]sbb_raw_data!$D135="Order-Match",VLOOKUP([1]sbb_raw_data!$E135,[2]EventTypes!$A$2:$B$6,2,FALSE),VLOOKUP([1]sbb_raw_data!$D135,[2]EventTypes!$A$9:$B$21,2,FALSE)),"")</f>
        <v/>
      </c>
      <c r="F136" s="9" t="str">
        <f>IF(A136&lt;&gt;"",IF([1]sbb_raw_data!$G135="",IF(E136="CAME",F135,"Market"),[1]sbb_raw_data!$G135),"")</f>
        <v/>
      </c>
      <c r="G136" s="9" t="str">
        <f>IF([1]sbb_raw_data!$J135&lt;&gt;"",[1]sbb_raw_data!$J135,"")</f>
        <v/>
      </c>
      <c r="H136" s="3" t="str">
        <f>IF(A136&lt;&gt;"",[1]sbb_raw_data!$H135,"")</f>
        <v/>
      </c>
      <c r="I136" s="3" t="str">
        <f>IF(A136&lt;&gt;"",IF([1]sbb_raw_data!$F135="Buy","BUYI","Error! Must be Buy! This is for share __BUY__ backs!"),"")</f>
        <v/>
      </c>
      <c r="J136" s="3" t="str">
        <f t="shared" si="4"/>
        <v/>
      </c>
      <c r="K136" s="3" t="str">
        <f>IF(A136&lt;&gt;"",[1]sbb_raw_data!$K135,"")</f>
        <v/>
      </c>
      <c r="L136" s="3" t="str">
        <f>IF(A136&lt;&gt;"",[1]sbb_raw_data!$N135,"")</f>
        <v/>
      </c>
      <c r="N136" s="8" t="str">
        <f t="shared" si="5"/>
        <v/>
      </c>
    </row>
    <row r="137" spans="1:14" hidden="1" x14ac:dyDescent="0.2">
      <c r="A137" s="3" t="str">
        <f>IF([1]sbb_raw_data!$A136&lt;&gt;"",CONCATENATE(MID([1]sbb_raw_data!$A136,7,4),"-",MID([1]sbb_raw_data!$A136,4,2),"-",LEFT([1]sbb_raw_data!$A136,2),"T",RIGHT([1]sbb_raw_data!$A136,15),"Z"),"")</f>
        <v/>
      </c>
      <c r="B137" s="3" t="str">
        <f>IF(A137&lt;&gt;"",VLOOKUP([1]sbb_raw_data!$B136,[2]ValidityTypes!$A$2:$B$8,2,FALSE),"")</f>
        <v/>
      </c>
      <c r="C137" s="3"/>
      <c r="D137" s="3" t="str">
        <f>IF(A137&lt;&gt;"",IF([1]sbb_raw_data!$C136="EDE","XETA","Please fill in Segment MIC manually."),"")</f>
        <v/>
      </c>
      <c r="E137" s="3" t="str">
        <f>IF(A137&lt;&gt;"",IF([1]sbb_raw_data!$D136="Order-Match",VLOOKUP([1]sbb_raw_data!$E136,[2]EventTypes!$A$2:$B$6,2,FALSE),VLOOKUP([1]sbb_raw_data!$D136,[2]EventTypes!$A$9:$B$21,2,FALSE)),"")</f>
        <v/>
      </c>
      <c r="F137" s="9" t="str">
        <f>IF(A137&lt;&gt;"",IF([1]sbb_raw_data!$G136="",IF(E137="CAME",F136,"Market"),[1]sbb_raw_data!$G136),"")</f>
        <v/>
      </c>
      <c r="G137" s="9" t="str">
        <f>IF([1]sbb_raw_data!$J136&lt;&gt;"",[1]sbb_raw_data!$J136,"")</f>
        <v/>
      </c>
      <c r="H137" s="3" t="str">
        <f>IF(A137&lt;&gt;"",[1]sbb_raw_data!$H136,"")</f>
        <v/>
      </c>
      <c r="I137" s="3" t="str">
        <f>IF(A137&lt;&gt;"",IF([1]sbb_raw_data!$F136="Buy","BUYI","Error! Must be Buy! This is for share __BUY__ backs!"),"")</f>
        <v/>
      </c>
      <c r="J137" s="3" t="str">
        <f t="shared" si="4"/>
        <v/>
      </c>
      <c r="K137" s="3" t="str">
        <f>IF(A137&lt;&gt;"",[1]sbb_raw_data!$K136,"")</f>
        <v/>
      </c>
      <c r="L137" s="3" t="str">
        <f>IF(A137&lt;&gt;"",[1]sbb_raw_data!$N136,"")</f>
        <v/>
      </c>
      <c r="N137" s="8" t="str">
        <f t="shared" si="5"/>
        <v/>
      </c>
    </row>
    <row r="138" spans="1:14" hidden="1" x14ac:dyDescent="0.2">
      <c r="A138" s="3" t="str">
        <f>IF([1]sbb_raw_data!$A137&lt;&gt;"",CONCATENATE(MID([1]sbb_raw_data!$A137,7,4),"-",MID([1]sbb_raw_data!$A137,4,2),"-",LEFT([1]sbb_raw_data!$A137,2),"T",RIGHT([1]sbb_raw_data!$A137,15),"Z"),"")</f>
        <v/>
      </c>
      <c r="B138" s="3" t="str">
        <f>IF(A138&lt;&gt;"",VLOOKUP([1]sbb_raw_data!$B137,[2]ValidityTypes!$A$2:$B$8,2,FALSE),"")</f>
        <v/>
      </c>
      <c r="C138" s="3"/>
      <c r="D138" s="3" t="str">
        <f>IF(A138&lt;&gt;"",IF([1]sbb_raw_data!$C137="EDE","XETA","Please fill in Segment MIC manually."),"")</f>
        <v/>
      </c>
      <c r="E138" s="3" t="str">
        <f>IF(A138&lt;&gt;"",IF([1]sbb_raw_data!$D137="Order-Match",VLOOKUP([1]sbb_raw_data!$E137,[2]EventTypes!$A$2:$B$6,2,FALSE),VLOOKUP([1]sbb_raw_data!$D137,[2]EventTypes!$A$9:$B$21,2,FALSE)),"")</f>
        <v/>
      </c>
      <c r="F138" s="9" t="str">
        <f>IF(A138&lt;&gt;"",IF([1]sbb_raw_data!$G137="",IF(E138="CAME",F137,"Market"),[1]sbb_raw_data!$G137),"")</f>
        <v/>
      </c>
      <c r="G138" s="9" t="str">
        <f>IF([1]sbb_raw_data!$J137&lt;&gt;"",[1]sbb_raw_data!$J137,"")</f>
        <v/>
      </c>
      <c r="H138" s="3" t="str">
        <f>IF(A138&lt;&gt;"",[1]sbb_raw_data!$H137,"")</f>
        <v/>
      </c>
      <c r="I138" s="3" t="str">
        <f>IF(A138&lt;&gt;"",IF([1]sbb_raw_data!$F137="Buy","BUYI","Error! Must be Buy! This is for share __BUY__ backs!"),"")</f>
        <v/>
      </c>
      <c r="J138" s="3" t="str">
        <f t="shared" si="4"/>
        <v/>
      </c>
      <c r="K138" s="3" t="str">
        <f>IF(A138&lt;&gt;"",[1]sbb_raw_data!$K137,"")</f>
        <v/>
      </c>
      <c r="L138" s="3" t="str">
        <f>IF(A138&lt;&gt;"",[1]sbb_raw_data!$N137,"")</f>
        <v/>
      </c>
      <c r="N138" s="8" t="str">
        <f t="shared" si="5"/>
        <v/>
      </c>
    </row>
    <row r="139" spans="1:14" hidden="1" x14ac:dyDescent="0.2">
      <c r="A139" s="3" t="str">
        <f>IF([1]sbb_raw_data!$A138&lt;&gt;"",CONCATENATE(MID([1]sbb_raw_data!$A138,7,4),"-",MID([1]sbb_raw_data!$A138,4,2),"-",LEFT([1]sbb_raw_data!$A138,2),"T",RIGHT([1]sbb_raw_data!$A138,15),"Z"),"")</f>
        <v/>
      </c>
      <c r="B139" s="3" t="str">
        <f>IF(A139&lt;&gt;"",VLOOKUP([1]sbb_raw_data!$B138,[2]ValidityTypes!$A$2:$B$8,2,FALSE),"")</f>
        <v/>
      </c>
      <c r="C139" s="3"/>
      <c r="D139" s="3" t="str">
        <f>IF(A139&lt;&gt;"",IF([1]sbb_raw_data!$C138="EDE","XETA","Please fill in Segment MIC manually."),"")</f>
        <v/>
      </c>
      <c r="E139" s="3" t="str">
        <f>IF(A139&lt;&gt;"",IF([1]sbb_raw_data!$D138="Order-Match",VLOOKUP([1]sbb_raw_data!$E138,[2]EventTypes!$A$2:$B$6,2,FALSE),VLOOKUP([1]sbb_raw_data!$D138,[2]EventTypes!$A$9:$B$21,2,FALSE)),"")</f>
        <v/>
      </c>
      <c r="F139" s="9" t="str">
        <f>IF(A139&lt;&gt;"",IF([1]sbb_raw_data!$G138="",IF(E139="CAME",F138,"Market"),[1]sbb_raw_data!$G138),"")</f>
        <v/>
      </c>
      <c r="G139" s="9" t="str">
        <f>IF([1]sbb_raw_data!$J138&lt;&gt;"",[1]sbb_raw_data!$J138,"")</f>
        <v/>
      </c>
      <c r="H139" s="3" t="str">
        <f>IF(A139&lt;&gt;"",[1]sbb_raw_data!$H138,"")</f>
        <v/>
      </c>
      <c r="I139" s="3" t="str">
        <f>IF(A139&lt;&gt;"",IF([1]sbb_raw_data!$F138="Buy","BUYI","Error! Must be Buy! This is for share __BUY__ backs!"),"")</f>
        <v/>
      </c>
      <c r="J139" s="3" t="str">
        <f t="shared" si="4"/>
        <v/>
      </c>
      <c r="K139" s="3" t="str">
        <f>IF(A139&lt;&gt;"",[1]sbb_raw_data!$K138,"")</f>
        <v/>
      </c>
      <c r="L139" s="3" t="str">
        <f>IF(A139&lt;&gt;"",[1]sbb_raw_data!$N138,"")</f>
        <v/>
      </c>
      <c r="N139" s="8" t="str">
        <f t="shared" si="5"/>
        <v/>
      </c>
    </row>
    <row r="140" spans="1:14" hidden="1" x14ac:dyDescent="0.2">
      <c r="A140" s="3" t="str">
        <f>IF([1]sbb_raw_data!$A139&lt;&gt;"",CONCATENATE(MID([1]sbb_raw_data!$A139,7,4),"-",MID([1]sbb_raw_data!$A139,4,2),"-",LEFT([1]sbb_raw_data!$A139,2),"T",RIGHT([1]sbb_raw_data!$A139,15),"Z"),"")</f>
        <v/>
      </c>
      <c r="B140" s="3" t="str">
        <f>IF(A140&lt;&gt;"",VLOOKUP([1]sbb_raw_data!$B139,[2]ValidityTypes!$A$2:$B$8,2,FALSE),"")</f>
        <v/>
      </c>
      <c r="C140" s="3"/>
      <c r="D140" s="3" t="str">
        <f>IF(A140&lt;&gt;"",IF([1]sbb_raw_data!$C139="EDE","XETA","Please fill in Segment MIC manually."),"")</f>
        <v/>
      </c>
      <c r="E140" s="3" t="str">
        <f>IF(A140&lt;&gt;"",IF([1]sbb_raw_data!$D139="Order-Match",VLOOKUP([1]sbb_raw_data!$E139,[2]EventTypes!$A$2:$B$6,2,FALSE),VLOOKUP([1]sbb_raw_data!$D139,[2]EventTypes!$A$9:$B$21,2,FALSE)),"")</f>
        <v/>
      </c>
      <c r="F140" s="9" t="str">
        <f>IF(A140&lt;&gt;"",IF([1]sbb_raw_data!$G139="",IF(E140="CAME",F139,"Market"),[1]sbb_raw_data!$G139),"")</f>
        <v/>
      </c>
      <c r="G140" s="9" t="str">
        <f>IF([1]sbb_raw_data!$J139&lt;&gt;"",[1]sbb_raw_data!$J139,"")</f>
        <v/>
      </c>
      <c r="H140" s="3" t="str">
        <f>IF(A140&lt;&gt;"",[1]sbb_raw_data!$H139,"")</f>
        <v/>
      </c>
      <c r="I140" s="3" t="str">
        <f>IF(A140&lt;&gt;"",IF([1]sbb_raw_data!$F139="Buy","BUYI","Error! Must be Buy! This is for share __BUY__ backs!"),"")</f>
        <v/>
      </c>
      <c r="J140" s="3" t="str">
        <f t="shared" si="4"/>
        <v/>
      </c>
      <c r="K140" s="3" t="str">
        <f>IF(A140&lt;&gt;"",[1]sbb_raw_data!$K139,"")</f>
        <v/>
      </c>
      <c r="L140" s="3" t="str">
        <f>IF(A140&lt;&gt;"",[1]sbb_raw_data!$N139,"")</f>
        <v/>
      </c>
      <c r="N140" s="8" t="str">
        <f t="shared" si="5"/>
        <v/>
      </c>
    </row>
    <row r="141" spans="1:14" hidden="1" x14ac:dyDescent="0.2">
      <c r="A141" s="3" t="str">
        <f>IF([1]sbb_raw_data!$A140&lt;&gt;"",CONCATENATE(MID([1]sbb_raw_data!$A140,7,4),"-",MID([1]sbb_raw_data!$A140,4,2),"-",LEFT([1]sbb_raw_data!$A140,2),"T",RIGHT([1]sbb_raw_data!$A140,15),"Z"),"")</f>
        <v/>
      </c>
      <c r="B141" s="3" t="str">
        <f>IF(A141&lt;&gt;"",VLOOKUP([1]sbb_raw_data!$B140,[2]ValidityTypes!$A$2:$B$8,2,FALSE),"")</f>
        <v/>
      </c>
      <c r="C141" s="3"/>
      <c r="D141" s="3" t="str">
        <f>IF(A141&lt;&gt;"",IF([1]sbb_raw_data!$C140="EDE","XETA","Please fill in Segment MIC manually."),"")</f>
        <v/>
      </c>
      <c r="E141" s="3" t="str">
        <f>IF(A141&lt;&gt;"",IF([1]sbb_raw_data!$D140="Order-Match",VLOOKUP([1]sbb_raw_data!$E140,[2]EventTypes!$A$2:$B$6,2,FALSE),VLOOKUP([1]sbb_raw_data!$D140,[2]EventTypes!$A$9:$B$21,2,FALSE)),"")</f>
        <v/>
      </c>
      <c r="F141" s="9" t="str">
        <f>IF(A141&lt;&gt;"",IF([1]sbb_raw_data!$G140="",IF(E141="CAME",F140,"Market"),[1]sbb_raw_data!$G140),"")</f>
        <v/>
      </c>
      <c r="G141" s="9" t="str">
        <f>IF([1]sbb_raw_data!$J140&lt;&gt;"",[1]sbb_raw_data!$J140,"")</f>
        <v/>
      </c>
      <c r="H141" s="3" t="str">
        <f>IF(A141&lt;&gt;"",[1]sbb_raw_data!$H140,"")</f>
        <v/>
      </c>
      <c r="I141" s="3" t="str">
        <f>IF(A141&lt;&gt;"",IF([1]sbb_raw_data!$F140="Buy","BUYI","Error! Must be Buy! This is for share __BUY__ backs!"),"")</f>
        <v/>
      </c>
      <c r="J141" s="3" t="str">
        <f t="shared" si="4"/>
        <v/>
      </c>
      <c r="K141" s="3" t="str">
        <f>IF(A141&lt;&gt;"",[1]sbb_raw_data!$K140,"")</f>
        <v/>
      </c>
      <c r="L141" s="3" t="str">
        <f>IF(A141&lt;&gt;"",[1]sbb_raw_data!$N140,"")</f>
        <v/>
      </c>
      <c r="N141" s="8" t="str">
        <f t="shared" si="5"/>
        <v/>
      </c>
    </row>
    <row r="142" spans="1:14" hidden="1" x14ac:dyDescent="0.2">
      <c r="A142" s="3" t="str">
        <f>IF([1]sbb_raw_data!$A141&lt;&gt;"",CONCATENATE(MID([1]sbb_raw_data!$A141,7,4),"-",MID([1]sbb_raw_data!$A141,4,2),"-",LEFT([1]sbb_raw_data!$A141,2),"T",RIGHT([1]sbb_raw_data!$A141,15),"Z"),"")</f>
        <v/>
      </c>
      <c r="B142" s="3" t="str">
        <f>IF(A142&lt;&gt;"",VLOOKUP([1]sbb_raw_data!$B141,[2]ValidityTypes!$A$2:$B$8,2,FALSE),"")</f>
        <v/>
      </c>
      <c r="C142" s="3"/>
      <c r="D142" s="3" t="str">
        <f>IF(A142&lt;&gt;"",IF([1]sbb_raw_data!$C141="EDE","XETA","Please fill in Segment MIC manually."),"")</f>
        <v/>
      </c>
      <c r="E142" s="3" t="str">
        <f>IF(A142&lt;&gt;"",IF([1]sbb_raw_data!$D141="Order-Match",VLOOKUP([1]sbb_raw_data!$E141,[2]EventTypes!$A$2:$B$6,2,FALSE),VLOOKUP([1]sbb_raw_data!$D141,[2]EventTypes!$A$9:$B$21,2,FALSE)),"")</f>
        <v/>
      </c>
      <c r="F142" s="9" t="str">
        <f>IF(A142&lt;&gt;"",IF([1]sbb_raw_data!$G141="",IF(E142="CAME",F141,"Market"),[1]sbb_raw_data!$G141),"")</f>
        <v/>
      </c>
      <c r="G142" s="9" t="str">
        <f>IF([1]sbb_raw_data!$J141&lt;&gt;"",[1]sbb_raw_data!$J141,"")</f>
        <v/>
      </c>
      <c r="H142" s="3" t="str">
        <f>IF(A142&lt;&gt;"",[1]sbb_raw_data!$H141,"")</f>
        <v/>
      </c>
      <c r="I142" s="3" t="str">
        <f>IF(A142&lt;&gt;"",IF([1]sbb_raw_data!$F141="Buy","BUYI","Error! Must be Buy! This is for share __BUY__ backs!"),"")</f>
        <v/>
      </c>
      <c r="J142" s="3" t="str">
        <f t="shared" si="4"/>
        <v/>
      </c>
      <c r="K142" s="3" t="str">
        <f>IF(A142&lt;&gt;"",[1]sbb_raw_data!$K141,"")</f>
        <v/>
      </c>
      <c r="L142" s="3" t="str">
        <f>IF(A142&lt;&gt;"",[1]sbb_raw_data!$N141,"")</f>
        <v/>
      </c>
      <c r="N142" s="8" t="str">
        <f t="shared" si="5"/>
        <v/>
      </c>
    </row>
    <row r="143" spans="1:14" hidden="1" x14ac:dyDescent="0.2">
      <c r="A143" s="3" t="str">
        <f>IF([1]sbb_raw_data!$A142&lt;&gt;"",CONCATENATE(MID([1]sbb_raw_data!$A142,7,4),"-",MID([1]sbb_raw_data!$A142,4,2),"-",LEFT([1]sbb_raw_data!$A142,2),"T",RIGHT([1]sbb_raw_data!$A142,15),"Z"),"")</f>
        <v/>
      </c>
      <c r="B143" s="3" t="str">
        <f>IF(A143&lt;&gt;"",VLOOKUP([1]sbb_raw_data!$B142,[2]ValidityTypes!$A$2:$B$8,2,FALSE),"")</f>
        <v/>
      </c>
      <c r="C143" s="3"/>
      <c r="D143" s="3" t="str">
        <f>IF(A143&lt;&gt;"",IF([1]sbb_raw_data!$C142="EDE","XETA","Please fill in Segment MIC manually."),"")</f>
        <v/>
      </c>
      <c r="E143" s="3" t="str">
        <f>IF(A143&lt;&gt;"",IF([1]sbb_raw_data!$D142="Order-Match",VLOOKUP([1]sbb_raw_data!$E142,[2]EventTypes!$A$2:$B$6,2,FALSE),VLOOKUP([1]sbb_raw_data!$D142,[2]EventTypes!$A$9:$B$21,2,FALSE)),"")</f>
        <v/>
      </c>
      <c r="F143" s="9" t="str">
        <f>IF(A143&lt;&gt;"",IF([1]sbb_raw_data!$G142="",IF(E143="CAME",F142,"Market"),[1]sbb_raw_data!$G142),"")</f>
        <v/>
      </c>
      <c r="G143" s="9" t="str">
        <f>IF([1]sbb_raw_data!$J142&lt;&gt;"",[1]sbb_raw_data!$J142,"")</f>
        <v/>
      </c>
      <c r="H143" s="3" t="str">
        <f>IF(A143&lt;&gt;"",[1]sbb_raw_data!$H142,"")</f>
        <v/>
      </c>
      <c r="I143" s="3" t="str">
        <f>IF(A143&lt;&gt;"",IF([1]sbb_raw_data!$F142="Buy","BUYI","Error! Must be Buy! This is for share __BUY__ backs!"),"")</f>
        <v/>
      </c>
      <c r="J143" s="3" t="str">
        <f t="shared" si="4"/>
        <v/>
      </c>
      <c r="K143" s="3" t="str">
        <f>IF(A143&lt;&gt;"",[1]sbb_raw_data!$K142,"")</f>
        <v/>
      </c>
      <c r="L143" s="3" t="str">
        <f>IF(A143&lt;&gt;"",[1]sbb_raw_data!$N142,"")</f>
        <v/>
      </c>
      <c r="N143" s="8" t="str">
        <f t="shared" si="5"/>
        <v/>
      </c>
    </row>
    <row r="144" spans="1:14" hidden="1" x14ac:dyDescent="0.2">
      <c r="A144" s="3" t="str">
        <f>IF([1]sbb_raw_data!$A143&lt;&gt;"",CONCATENATE(MID([1]sbb_raw_data!$A143,7,4),"-",MID([1]sbb_raw_data!$A143,4,2),"-",LEFT([1]sbb_raw_data!$A143,2),"T",RIGHT([1]sbb_raw_data!$A143,15),"Z"),"")</f>
        <v/>
      </c>
      <c r="B144" s="3" t="str">
        <f>IF(A144&lt;&gt;"",VLOOKUP([1]sbb_raw_data!$B143,[2]ValidityTypes!$A$2:$B$8,2,FALSE),"")</f>
        <v/>
      </c>
      <c r="C144" s="3"/>
      <c r="D144" s="3" t="str">
        <f>IF(A144&lt;&gt;"",IF([1]sbb_raw_data!$C143="EDE","XETA","Please fill in Segment MIC manually."),"")</f>
        <v/>
      </c>
      <c r="E144" s="3" t="str">
        <f>IF(A144&lt;&gt;"",IF([1]sbb_raw_data!$D143="Order-Match",VLOOKUP([1]sbb_raw_data!$E143,[2]EventTypes!$A$2:$B$6,2,FALSE),VLOOKUP([1]sbb_raw_data!$D143,[2]EventTypes!$A$9:$B$21,2,FALSE)),"")</f>
        <v/>
      </c>
      <c r="F144" s="9" t="str">
        <f>IF(A144&lt;&gt;"",IF([1]sbb_raw_data!$G143="",IF(E144="CAME",F143,"Market"),[1]sbb_raw_data!$G143),"")</f>
        <v/>
      </c>
      <c r="G144" s="9" t="str">
        <f>IF([1]sbb_raw_data!$J143&lt;&gt;"",[1]sbb_raw_data!$J143,"")</f>
        <v/>
      </c>
      <c r="H144" s="3" t="str">
        <f>IF(A144&lt;&gt;"",[1]sbb_raw_data!$H143,"")</f>
        <v/>
      </c>
      <c r="I144" s="3" t="str">
        <f>IF(A144&lt;&gt;"",IF([1]sbb_raw_data!$F143="Buy","BUYI","Error! Must be Buy! This is for share __BUY__ backs!"),"")</f>
        <v/>
      </c>
      <c r="J144" s="3" t="str">
        <f t="shared" si="4"/>
        <v/>
      </c>
      <c r="K144" s="3" t="str">
        <f>IF(A144&lt;&gt;"",[1]sbb_raw_data!$K143,"")</f>
        <v/>
      </c>
      <c r="L144" s="3" t="str">
        <f>IF(A144&lt;&gt;"",[1]sbb_raw_data!$N143,"")</f>
        <v/>
      </c>
      <c r="N144" s="8" t="str">
        <f t="shared" si="5"/>
        <v/>
      </c>
    </row>
    <row r="145" spans="1:14" hidden="1" x14ac:dyDescent="0.2">
      <c r="A145" s="3" t="str">
        <f>IF([1]sbb_raw_data!$A144&lt;&gt;"",CONCATENATE(MID([1]sbb_raw_data!$A144,7,4),"-",MID([1]sbb_raw_data!$A144,4,2),"-",LEFT([1]sbb_raw_data!$A144,2),"T",RIGHT([1]sbb_raw_data!$A144,15),"Z"),"")</f>
        <v/>
      </c>
      <c r="B145" s="3" t="str">
        <f>IF(A145&lt;&gt;"",VLOOKUP([1]sbb_raw_data!$B144,[2]ValidityTypes!$A$2:$B$8,2,FALSE),"")</f>
        <v/>
      </c>
      <c r="C145" s="3"/>
      <c r="D145" s="3" t="str">
        <f>IF(A145&lt;&gt;"",IF([1]sbb_raw_data!$C144="EDE","XETA","Please fill in Segment MIC manually."),"")</f>
        <v/>
      </c>
      <c r="E145" s="3" t="str">
        <f>IF(A145&lt;&gt;"",IF([1]sbb_raw_data!$D144="Order-Match",VLOOKUP([1]sbb_raw_data!$E144,[2]EventTypes!$A$2:$B$6,2,FALSE),VLOOKUP([1]sbb_raw_data!$D144,[2]EventTypes!$A$9:$B$21,2,FALSE)),"")</f>
        <v/>
      </c>
      <c r="F145" s="9" t="str">
        <f>IF(A145&lt;&gt;"",IF([1]sbb_raw_data!$G144="",IF(E145="CAME",F144,"Market"),[1]sbb_raw_data!$G144),"")</f>
        <v/>
      </c>
      <c r="G145" s="9" t="str">
        <f>IF([1]sbb_raw_data!$J144&lt;&gt;"",[1]sbb_raw_data!$J144,"")</f>
        <v/>
      </c>
      <c r="H145" s="3" t="str">
        <f>IF(A145&lt;&gt;"",[1]sbb_raw_data!$H144,"")</f>
        <v/>
      </c>
      <c r="I145" s="3" t="str">
        <f>IF(A145&lt;&gt;"",IF([1]sbb_raw_data!$F144="Buy","BUYI","Error! Must be Buy! This is for share __BUY__ backs!"),"")</f>
        <v/>
      </c>
      <c r="J145" s="3" t="str">
        <f t="shared" si="4"/>
        <v/>
      </c>
      <c r="K145" s="3" t="str">
        <f>IF(A145&lt;&gt;"",[1]sbb_raw_data!$K144,"")</f>
        <v/>
      </c>
      <c r="L145" s="3" t="str">
        <f>IF(A145&lt;&gt;"",[1]sbb_raw_data!$N144,"")</f>
        <v/>
      </c>
      <c r="N145" s="8" t="str">
        <f t="shared" si="5"/>
        <v/>
      </c>
    </row>
    <row r="146" spans="1:14" hidden="1" x14ac:dyDescent="0.2">
      <c r="A146" s="3" t="str">
        <f>IF([1]sbb_raw_data!$A145&lt;&gt;"",CONCATENATE(MID([1]sbb_raw_data!$A145,7,4),"-",MID([1]sbb_raw_data!$A145,4,2),"-",LEFT([1]sbb_raw_data!$A145,2),"T",RIGHT([1]sbb_raw_data!$A145,15),"Z"),"")</f>
        <v/>
      </c>
      <c r="B146" s="3" t="str">
        <f>IF(A146&lt;&gt;"",VLOOKUP([1]sbb_raw_data!$B145,[2]ValidityTypes!$A$2:$B$8,2,FALSE),"")</f>
        <v/>
      </c>
      <c r="C146" s="3"/>
      <c r="D146" s="3" t="str">
        <f>IF(A146&lt;&gt;"",IF([1]sbb_raw_data!$C145="EDE","XETA","Please fill in Segment MIC manually."),"")</f>
        <v/>
      </c>
      <c r="E146" s="3" t="str">
        <f>IF(A146&lt;&gt;"",IF([1]sbb_raw_data!$D145="Order-Match",VLOOKUP([1]sbb_raw_data!$E145,[2]EventTypes!$A$2:$B$6,2,FALSE),VLOOKUP([1]sbb_raw_data!$D145,[2]EventTypes!$A$9:$B$21,2,FALSE)),"")</f>
        <v/>
      </c>
      <c r="F146" s="9" t="str">
        <f>IF(A146&lt;&gt;"",IF([1]sbb_raw_data!$G145="",IF(E146="CAME",F145,"Market"),[1]sbb_raw_data!$G145),"")</f>
        <v/>
      </c>
      <c r="G146" s="9" t="str">
        <f>IF([1]sbb_raw_data!$J145&lt;&gt;"",[1]sbb_raw_data!$J145,"")</f>
        <v/>
      </c>
      <c r="H146" s="3" t="str">
        <f>IF(A146&lt;&gt;"",[1]sbb_raw_data!$H145,"")</f>
        <v/>
      </c>
      <c r="I146" s="3" t="str">
        <f>IF(A146&lt;&gt;"",IF([1]sbb_raw_data!$F145="Buy","BUYI","Error! Must be Buy! This is for share __BUY__ backs!"),"")</f>
        <v/>
      </c>
      <c r="J146" s="3" t="str">
        <f t="shared" si="4"/>
        <v/>
      </c>
      <c r="K146" s="3" t="str">
        <f>IF(A146&lt;&gt;"",[1]sbb_raw_data!$K145,"")</f>
        <v/>
      </c>
      <c r="L146" s="3" t="str">
        <f>IF(A146&lt;&gt;"",[1]sbb_raw_data!$N145,"")</f>
        <v/>
      </c>
      <c r="N146" s="8" t="str">
        <f t="shared" si="5"/>
        <v/>
      </c>
    </row>
    <row r="147" spans="1:14" hidden="1" x14ac:dyDescent="0.2">
      <c r="A147" s="3" t="str">
        <f>IF([1]sbb_raw_data!$A146&lt;&gt;"",CONCATENATE(MID([1]sbb_raw_data!$A146,7,4),"-",MID([1]sbb_raw_data!$A146,4,2),"-",LEFT([1]sbb_raw_data!$A146,2),"T",RIGHT([1]sbb_raw_data!$A146,15),"Z"),"")</f>
        <v/>
      </c>
      <c r="B147" s="3" t="str">
        <f>IF(A147&lt;&gt;"",VLOOKUP([1]sbb_raw_data!$B146,[2]ValidityTypes!$A$2:$B$8,2,FALSE),"")</f>
        <v/>
      </c>
      <c r="C147" s="3"/>
      <c r="D147" s="3" t="str">
        <f>IF(A147&lt;&gt;"",IF([1]sbb_raw_data!$C146="EDE","XETA","Please fill in Segment MIC manually."),"")</f>
        <v/>
      </c>
      <c r="E147" s="3" t="str">
        <f>IF(A147&lt;&gt;"",IF([1]sbb_raw_data!$D146="Order-Match",VLOOKUP([1]sbb_raw_data!$E146,[2]EventTypes!$A$2:$B$6,2,FALSE),VLOOKUP([1]sbb_raw_data!$D146,[2]EventTypes!$A$9:$B$21,2,FALSE)),"")</f>
        <v/>
      </c>
      <c r="F147" s="9" t="str">
        <f>IF(A147&lt;&gt;"",IF([1]sbb_raw_data!$G146="",IF(E147="CAME",F146,"Market"),[1]sbb_raw_data!$G146),"")</f>
        <v/>
      </c>
      <c r="G147" s="9" t="str">
        <f>IF([1]sbb_raw_data!$J146&lt;&gt;"",[1]sbb_raw_data!$J146,"")</f>
        <v/>
      </c>
      <c r="H147" s="3" t="str">
        <f>IF(A147&lt;&gt;"",[1]sbb_raw_data!$H146,"")</f>
        <v/>
      </c>
      <c r="I147" s="3" t="str">
        <f>IF(A147&lt;&gt;"",IF([1]sbb_raw_data!$F146="Buy","BUYI","Error! Must be Buy! This is for share __BUY__ backs!"),"")</f>
        <v/>
      </c>
      <c r="J147" s="3" t="str">
        <f t="shared" si="4"/>
        <v/>
      </c>
      <c r="K147" s="3" t="str">
        <f>IF(A147&lt;&gt;"",[1]sbb_raw_data!$K146,"")</f>
        <v/>
      </c>
      <c r="L147" s="3" t="str">
        <f>IF(A147&lt;&gt;"",[1]sbb_raw_data!$N146,"")</f>
        <v/>
      </c>
      <c r="N147" s="8" t="str">
        <f t="shared" si="5"/>
        <v/>
      </c>
    </row>
    <row r="148" spans="1:14" hidden="1" x14ac:dyDescent="0.2">
      <c r="A148" s="3" t="str">
        <f>IF([1]sbb_raw_data!$A147&lt;&gt;"",CONCATENATE(MID([1]sbb_raw_data!$A147,7,4),"-",MID([1]sbb_raw_data!$A147,4,2),"-",LEFT([1]sbb_raw_data!$A147,2),"T",RIGHT([1]sbb_raw_data!$A147,15),"Z"),"")</f>
        <v/>
      </c>
      <c r="B148" s="3" t="str">
        <f>IF(A148&lt;&gt;"",VLOOKUP([1]sbb_raw_data!$B147,[2]ValidityTypes!$A$2:$B$8,2,FALSE),"")</f>
        <v/>
      </c>
      <c r="C148" s="3"/>
      <c r="D148" s="3" t="str">
        <f>IF(A148&lt;&gt;"",IF([1]sbb_raw_data!$C147="EDE","XETA","Please fill in Segment MIC manually."),"")</f>
        <v/>
      </c>
      <c r="E148" s="3" t="str">
        <f>IF(A148&lt;&gt;"",IF([1]sbb_raw_data!$D147="Order-Match",VLOOKUP([1]sbb_raw_data!$E147,[2]EventTypes!$A$2:$B$6,2,FALSE),VLOOKUP([1]sbb_raw_data!$D147,[2]EventTypes!$A$9:$B$21,2,FALSE)),"")</f>
        <v/>
      </c>
      <c r="F148" s="9" t="str">
        <f>IF(A148&lt;&gt;"",IF([1]sbb_raw_data!$G147="",IF(E148="CAME",F147,"Market"),[1]sbb_raw_data!$G147),"")</f>
        <v/>
      </c>
      <c r="G148" s="9" t="str">
        <f>IF([1]sbb_raw_data!$J147&lt;&gt;"",[1]sbb_raw_data!$J147,"")</f>
        <v/>
      </c>
      <c r="H148" s="3" t="str">
        <f>IF(A148&lt;&gt;"",[1]sbb_raw_data!$H147,"")</f>
        <v/>
      </c>
      <c r="I148" s="3" t="str">
        <f>IF(A148&lt;&gt;"",IF([1]sbb_raw_data!$F147="Buy","BUYI","Error! Must be Buy! This is for share __BUY__ backs!"),"")</f>
        <v/>
      </c>
      <c r="J148" s="3" t="str">
        <f t="shared" si="4"/>
        <v/>
      </c>
      <c r="K148" s="3" t="str">
        <f>IF(A148&lt;&gt;"",[1]sbb_raw_data!$K147,"")</f>
        <v/>
      </c>
      <c r="L148" s="3" t="str">
        <f>IF(A148&lt;&gt;"",[1]sbb_raw_data!$N147,"")</f>
        <v/>
      </c>
      <c r="N148" s="8" t="str">
        <f t="shared" si="5"/>
        <v/>
      </c>
    </row>
    <row r="149" spans="1:14" hidden="1" x14ac:dyDescent="0.2">
      <c r="A149" s="3" t="str">
        <f>IF([1]sbb_raw_data!$A148&lt;&gt;"",CONCATENATE(MID([1]sbb_raw_data!$A148,7,4),"-",MID([1]sbb_raw_data!$A148,4,2),"-",LEFT([1]sbb_raw_data!$A148,2),"T",RIGHT([1]sbb_raw_data!$A148,15),"Z"),"")</f>
        <v/>
      </c>
      <c r="B149" s="3" t="str">
        <f>IF(A149&lt;&gt;"",VLOOKUP([1]sbb_raw_data!$B148,[2]ValidityTypes!$A$2:$B$8,2,FALSE),"")</f>
        <v/>
      </c>
      <c r="C149" s="3"/>
      <c r="D149" s="3" t="str">
        <f>IF(A149&lt;&gt;"",IF([1]sbb_raw_data!$C148="EDE","XETA","Please fill in Segment MIC manually."),"")</f>
        <v/>
      </c>
      <c r="E149" s="3" t="str">
        <f>IF(A149&lt;&gt;"",IF([1]sbb_raw_data!$D148="Order-Match",VLOOKUP([1]sbb_raw_data!$E148,[2]EventTypes!$A$2:$B$6,2,FALSE),VLOOKUP([1]sbb_raw_data!$D148,[2]EventTypes!$A$9:$B$21,2,FALSE)),"")</f>
        <v/>
      </c>
      <c r="F149" s="9" t="str">
        <f>IF(A149&lt;&gt;"",IF([1]sbb_raw_data!$G148="",IF(E149="CAME",F148,"Market"),[1]sbb_raw_data!$G148),"")</f>
        <v/>
      </c>
      <c r="G149" s="9" t="str">
        <f>IF([1]sbb_raw_data!$J148&lt;&gt;"",[1]sbb_raw_data!$J148,"")</f>
        <v/>
      </c>
      <c r="H149" s="3" t="str">
        <f>IF(A149&lt;&gt;"",[1]sbb_raw_data!$H148,"")</f>
        <v/>
      </c>
      <c r="I149" s="3" t="str">
        <f>IF(A149&lt;&gt;"",IF([1]sbb_raw_data!$F148="Buy","BUYI","Error! Must be Buy! This is for share __BUY__ backs!"),"")</f>
        <v/>
      </c>
      <c r="J149" s="3" t="str">
        <f t="shared" si="4"/>
        <v/>
      </c>
      <c r="K149" s="3" t="str">
        <f>IF(A149&lt;&gt;"",[1]sbb_raw_data!$K148,"")</f>
        <v/>
      </c>
      <c r="L149" s="3" t="str">
        <f>IF(A149&lt;&gt;"",[1]sbb_raw_data!$N148,"")</f>
        <v/>
      </c>
      <c r="N149" s="8" t="str">
        <f t="shared" si="5"/>
        <v/>
      </c>
    </row>
    <row r="150" spans="1:14" hidden="1" x14ac:dyDescent="0.2">
      <c r="A150" s="3" t="str">
        <f>IF([1]sbb_raw_data!$A149&lt;&gt;"",CONCATENATE(MID([1]sbb_raw_data!$A149,7,4),"-",MID([1]sbb_raw_data!$A149,4,2),"-",LEFT([1]sbb_raw_data!$A149,2),"T",RIGHT([1]sbb_raw_data!$A149,15),"Z"),"")</f>
        <v/>
      </c>
      <c r="B150" s="3" t="str">
        <f>IF(A150&lt;&gt;"",VLOOKUP([1]sbb_raw_data!$B149,[2]ValidityTypes!$A$2:$B$8,2,FALSE),"")</f>
        <v/>
      </c>
      <c r="C150" s="3"/>
      <c r="D150" s="3" t="str">
        <f>IF(A150&lt;&gt;"",IF([1]sbb_raw_data!$C149="EDE","XETA","Please fill in Segment MIC manually."),"")</f>
        <v/>
      </c>
      <c r="E150" s="3" t="str">
        <f>IF(A150&lt;&gt;"",IF([1]sbb_raw_data!$D149="Order-Match",VLOOKUP([1]sbb_raw_data!$E149,[2]EventTypes!$A$2:$B$6,2,FALSE),VLOOKUP([1]sbb_raw_data!$D149,[2]EventTypes!$A$9:$B$21,2,FALSE)),"")</f>
        <v/>
      </c>
      <c r="F150" s="9" t="str">
        <f>IF(A150&lt;&gt;"",IF([1]sbb_raw_data!$G149="",IF(E150="CAME",F149,"Market"),[1]sbb_raw_data!$G149),"")</f>
        <v/>
      </c>
      <c r="G150" s="9" t="str">
        <f>IF([1]sbb_raw_data!$J149&lt;&gt;"",[1]sbb_raw_data!$J149,"")</f>
        <v/>
      </c>
      <c r="H150" s="3" t="str">
        <f>IF(A150&lt;&gt;"",[1]sbb_raw_data!$H149,"")</f>
        <v/>
      </c>
      <c r="I150" s="3" t="str">
        <f>IF(A150&lt;&gt;"",IF([1]sbb_raw_data!$F149="Buy","BUYI","Error! Must be Buy! This is for share __BUY__ backs!"),"")</f>
        <v/>
      </c>
      <c r="J150" s="3" t="str">
        <f t="shared" si="4"/>
        <v/>
      </c>
      <c r="K150" s="3" t="str">
        <f>IF(A150&lt;&gt;"",[1]sbb_raw_data!$K149,"")</f>
        <v/>
      </c>
      <c r="L150" s="3" t="str">
        <f>IF(A150&lt;&gt;"",[1]sbb_raw_data!$N149,"")</f>
        <v/>
      </c>
      <c r="N150" s="8" t="str">
        <f t="shared" si="5"/>
        <v/>
      </c>
    </row>
    <row r="151" spans="1:14" hidden="1" x14ac:dyDescent="0.2">
      <c r="A151" s="3" t="str">
        <f>IF([1]sbb_raw_data!$A150&lt;&gt;"",CONCATENATE(MID([1]sbb_raw_data!$A150,7,4),"-",MID([1]sbb_raw_data!$A150,4,2),"-",LEFT([1]sbb_raw_data!$A150,2),"T",RIGHT([1]sbb_raw_data!$A150,15),"Z"),"")</f>
        <v/>
      </c>
      <c r="B151" s="3" t="str">
        <f>IF(A151&lt;&gt;"",VLOOKUP([1]sbb_raw_data!$B150,[2]ValidityTypes!$A$2:$B$8,2,FALSE),"")</f>
        <v/>
      </c>
      <c r="C151" s="3"/>
      <c r="D151" s="3" t="str">
        <f>IF(A151&lt;&gt;"",IF([1]sbb_raw_data!$C150="EDE","XETA","Please fill in Segment MIC manually."),"")</f>
        <v/>
      </c>
      <c r="E151" s="3" t="str">
        <f>IF(A151&lt;&gt;"",IF([1]sbb_raw_data!$D150="Order-Match",VLOOKUP([1]sbb_raw_data!$E150,[2]EventTypes!$A$2:$B$6,2,FALSE),VLOOKUP([1]sbb_raw_data!$D150,[2]EventTypes!$A$9:$B$21,2,FALSE)),"")</f>
        <v/>
      </c>
      <c r="F151" s="9" t="str">
        <f>IF(A151&lt;&gt;"",IF([1]sbb_raw_data!$G150="",IF(E151="CAME",F150,"Market"),[1]sbb_raw_data!$G150),"")</f>
        <v/>
      </c>
      <c r="G151" s="9" t="str">
        <f>IF([1]sbb_raw_data!$J150&lt;&gt;"",[1]sbb_raw_data!$J150,"")</f>
        <v/>
      </c>
      <c r="H151" s="3" t="str">
        <f>IF(A151&lt;&gt;"",[1]sbb_raw_data!$H150,"")</f>
        <v/>
      </c>
      <c r="I151" s="3" t="str">
        <f>IF(A151&lt;&gt;"",IF([1]sbb_raw_data!$F150="Buy","BUYI","Error! Must be Buy! This is for share __BUY__ backs!"),"")</f>
        <v/>
      </c>
      <c r="J151" s="3" t="str">
        <f t="shared" si="4"/>
        <v/>
      </c>
      <c r="K151" s="3" t="str">
        <f>IF(A151&lt;&gt;"",[1]sbb_raw_data!$K150,"")</f>
        <v/>
      </c>
      <c r="L151" s="3" t="str">
        <f>IF(A151&lt;&gt;"",[1]sbb_raw_data!$N150,"")</f>
        <v/>
      </c>
      <c r="N151" s="8" t="str">
        <f t="shared" si="5"/>
        <v/>
      </c>
    </row>
    <row r="152" spans="1:14" hidden="1" x14ac:dyDescent="0.2">
      <c r="A152" s="3" t="str">
        <f>IF([1]sbb_raw_data!$A151&lt;&gt;"",CONCATENATE(MID([1]sbb_raw_data!$A151,7,4),"-",MID([1]sbb_raw_data!$A151,4,2),"-",LEFT([1]sbb_raw_data!$A151,2),"T",RIGHT([1]sbb_raw_data!$A151,15),"Z"),"")</f>
        <v/>
      </c>
      <c r="B152" s="3" t="str">
        <f>IF(A152&lt;&gt;"",VLOOKUP([1]sbb_raw_data!$B151,[2]ValidityTypes!$A$2:$B$8,2,FALSE),"")</f>
        <v/>
      </c>
      <c r="C152" s="3"/>
      <c r="D152" s="3" t="str">
        <f>IF(A152&lt;&gt;"",IF([1]sbb_raw_data!$C151="EDE","XETA","Please fill in Segment MIC manually."),"")</f>
        <v/>
      </c>
      <c r="E152" s="3" t="str">
        <f>IF(A152&lt;&gt;"",IF([1]sbb_raw_data!$D151="Order-Match",VLOOKUP([1]sbb_raw_data!$E151,[2]EventTypes!$A$2:$B$6,2,FALSE),VLOOKUP([1]sbb_raw_data!$D151,[2]EventTypes!$A$9:$B$21,2,FALSE)),"")</f>
        <v/>
      </c>
      <c r="F152" s="9" t="str">
        <f>IF(A152&lt;&gt;"",IF([1]sbb_raw_data!$G151="",IF(E152="CAME",F151,"Market"),[1]sbb_raw_data!$G151),"")</f>
        <v/>
      </c>
      <c r="G152" s="9" t="str">
        <f>IF([1]sbb_raw_data!$J151&lt;&gt;"",[1]sbb_raw_data!$J151,"")</f>
        <v/>
      </c>
      <c r="H152" s="3" t="str">
        <f>IF(A152&lt;&gt;"",[1]sbb_raw_data!$H151,"")</f>
        <v/>
      </c>
      <c r="I152" s="3" t="str">
        <f>IF(A152&lt;&gt;"",IF([1]sbb_raw_data!$F151="Buy","BUYI","Error! Must be Buy! This is for share __BUY__ backs!"),"")</f>
        <v/>
      </c>
      <c r="J152" s="3" t="str">
        <f t="shared" si="4"/>
        <v/>
      </c>
      <c r="K152" s="3" t="str">
        <f>IF(A152&lt;&gt;"",[1]sbb_raw_data!$K151,"")</f>
        <v/>
      </c>
      <c r="L152" s="3" t="str">
        <f>IF(A152&lt;&gt;"",[1]sbb_raw_data!$N151,"")</f>
        <v/>
      </c>
      <c r="N152" s="8" t="str">
        <f t="shared" si="5"/>
        <v/>
      </c>
    </row>
    <row r="153" spans="1:14" hidden="1" x14ac:dyDescent="0.2">
      <c r="A153" s="3" t="str">
        <f>IF([1]sbb_raw_data!$A152&lt;&gt;"",CONCATENATE(MID([1]sbb_raw_data!$A152,7,4),"-",MID([1]sbb_raw_data!$A152,4,2),"-",LEFT([1]sbb_raw_data!$A152,2),"T",RIGHT([1]sbb_raw_data!$A152,15),"Z"),"")</f>
        <v/>
      </c>
      <c r="B153" s="3" t="str">
        <f>IF(A153&lt;&gt;"",VLOOKUP([1]sbb_raw_data!$B152,[2]ValidityTypes!$A$2:$B$8,2,FALSE),"")</f>
        <v/>
      </c>
      <c r="C153" s="3"/>
      <c r="D153" s="3" t="str">
        <f>IF(A153&lt;&gt;"",IF([1]sbb_raw_data!$C152="EDE","XETA","Please fill in Segment MIC manually."),"")</f>
        <v/>
      </c>
      <c r="E153" s="3" t="str">
        <f>IF(A153&lt;&gt;"",IF([1]sbb_raw_data!$D152="Order-Match",VLOOKUP([1]sbb_raw_data!$E152,[2]EventTypes!$A$2:$B$6,2,FALSE),VLOOKUP([1]sbb_raw_data!$D152,[2]EventTypes!$A$9:$B$21,2,FALSE)),"")</f>
        <v/>
      </c>
      <c r="F153" s="9" t="str">
        <f>IF(A153&lt;&gt;"",IF([1]sbb_raw_data!$G152="",IF(E153="CAME",F152,"Market"),[1]sbb_raw_data!$G152),"")</f>
        <v/>
      </c>
      <c r="G153" s="9" t="str">
        <f>IF([1]sbb_raw_data!$J152&lt;&gt;"",[1]sbb_raw_data!$J152,"")</f>
        <v/>
      </c>
      <c r="H153" s="3" t="str">
        <f>IF(A153&lt;&gt;"",[1]sbb_raw_data!$H152,"")</f>
        <v/>
      </c>
      <c r="I153" s="3" t="str">
        <f>IF(A153&lt;&gt;"",IF([1]sbb_raw_data!$F152="Buy","BUYI","Error! Must be Buy! This is for share __BUY__ backs!"),"")</f>
        <v/>
      </c>
      <c r="J153" s="3" t="str">
        <f t="shared" si="4"/>
        <v/>
      </c>
      <c r="K153" s="3" t="str">
        <f>IF(A153&lt;&gt;"",[1]sbb_raw_data!$K152,"")</f>
        <v/>
      </c>
      <c r="L153" s="3" t="str">
        <f>IF(A153&lt;&gt;"",[1]sbb_raw_data!$N152,"")</f>
        <v/>
      </c>
      <c r="N153" s="8" t="str">
        <f t="shared" si="5"/>
        <v/>
      </c>
    </row>
    <row r="154" spans="1:14" hidden="1" x14ac:dyDescent="0.2">
      <c r="A154" s="3" t="str">
        <f>IF([1]sbb_raw_data!$A153&lt;&gt;"",CONCATENATE(MID([1]sbb_raw_data!$A153,7,4),"-",MID([1]sbb_raw_data!$A153,4,2),"-",LEFT([1]sbb_raw_data!$A153,2),"T",RIGHT([1]sbb_raw_data!$A153,15),"Z"),"")</f>
        <v/>
      </c>
      <c r="B154" s="3" t="str">
        <f>IF(A154&lt;&gt;"",VLOOKUP([1]sbb_raw_data!$B153,[2]ValidityTypes!$A$2:$B$8,2,FALSE),"")</f>
        <v/>
      </c>
      <c r="C154" s="3"/>
      <c r="D154" s="3" t="str">
        <f>IF(A154&lt;&gt;"",IF([1]sbb_raw_data!$C153="EDE","XETA","Please fill in Segment MIC manually."),"")</f>
        <v/>
      </c>
      <c r="E154" s="3" t="str">
        <f>IF(A154&lt;&gt;"",IF([1]sbb_raw_data!$D153="Order-Match",VLOOKUP([1]sbb_raw_data!$E153,[2]EventTypes!$A$2:$B$6,2,FALSE),VLOOKUP([1]sbb_raw_data!$D153,[2]EventTypes!$A$9:$B$21,2,FALSE)),"")</f>
        <v/>
      </c>
      <c r="F154" s="9" t="str">
        <f>IF(A154&lt;&gt;"",IF([1]sbb_raw_data!$G153="",IF(E154="CAME",F153,"Market"),[1]sbb_raw_data!$G153),"")</f>
        <v/>
      </c>
      <c r="G154" s="9" t="str">
        <f>IF([1]sbb_raw_data!$J153&lt;&gt;"",[1]sbb_raw_data!$J153,"")</f>
        <v/>
      </c>
      <c r="H154" s="3" t="str">
        <f>IF(A154&lt;&gt;"",[1]sbb_raw_data!$H153,"")</f>
        <v/>
      </c>
      <c r="I154" s="3" t="str">
        <f>IF(A154&lt;&gt;"",IF([1]sbb_raw_data!$F153="Buy","BUYI","Error! Must be Buy! This is for share __BUY__ backs!"),"")</f>
        <v/>
      </c>
      <c r="J154" s="3" t="str">
        <f t="shared" si="4"/>
        <v/>
      </c>
      <c r="K154" s="3" t="str">
        <f>IF(A154&lt;&gt;"",[1]sbb_raw_data!$K153,"")</f>
        <v/>
      </c>
      <c r="L154" s="3" t="str">
        <f>IF(A154&lt;&gt;"",[1]sbb_raw_data!$N153,"")</f>
        <v/>
      </c>
      <c r="N154" s="8" t="str">
        <f t="shared" si="5"/>
        <v/>
      </c>
    </row>
    <row r="155" spans="1:14" hidden="1" x14ac:dyDescent="0.2">
      <c r="A155" s="3" t="str">
        <f>IF([1]sbb_raw_data!$A154&lt;&gt;"",CONCATENATE(MID([1]sbb_raw_data!$A154,7,4),"-",MID([1]sbb_raw_data!$A154,4,2),"-",LEFT([1]sbb_raw_data!$A154,2),"T",RIGHT([1]sbb_raw_data!$A154,15),"Z"),"")</f>
        <v/>
      </c>
      <c r="B155" s="3" t="str">
        <f>IF(A155&lt;&gt;"",VLOOKUP([1]sbb_raw_data!$B154,[2]ValidityTypes!$A$2:$B$8,2,FALSE),"")</f>
        <v/>
      </c>
      <c r="C155" s="3"/>
      <c r="D155" s="3" t="str">
        <f>IF(A155&lt;&gt;"",IF([1]sbb_raw_data!$C154="EDE","XETA","Please fill in Segment MIC manually."),"")</f>
        <v/>
      </c>
      <c r="E155" s="3" t="str">
        <f>IF(A155&lt;&gt;"",IF([1]sbb_raw_data!$D154="Order-Match",VLOOKUP([1]sbb_raw_data!$E154,[2]EventTypes!$A$2:$B$6,2,FALSE),VLOOKUP([1]sbb_raw_data!$D154,[2]EventTypes!$A$9:$B$21,2,FALSE)),"")</f>
        <v/>
      </c>
      <c r="F155" s="9" t="str">
        <f>IF(A155&lt;&gt;"",IF([1]sbb_raw_data!$G154="",IF(E155="CAME",F154,"Market"),[1]sbb_raw_data!$G154),"")</f>
        <v/>
      </c>
      <c r="G155" s="9" t="str">
        <f>IF([1]sbb_raw_data!$J154&lt;&gt;"",[1]sbb_raw_data!$J154,"")</f>
        <v/>
      </c>
      <c r="H155" s="3" t="str">
        <f>IF(A155&lt;&gt;"",[1]sbb_raw_data!$H154,"")</f>
        <v/>
      </c>
      <c r="I155" s="3" t="str">
        <f>IF(A155&lt;&gt;"",IF([1]sbb_raw_data!$F154="Buy","BUYI","Error! Must be Buy! This is for share __BUY__ backs!"),"")</f>
        <v/>
      </c>
      <c r="J155" s="3" t="str">
        <f t="shared" si="4"/>
        <v/>
      </c>
      <c r="K155" s="3" t="str">
        <f>IF(A155&lt;&gt;"",[1]sbb_raw_data!$K154,"")</f>
        <v/>
      </c>
      <c r="L155" s="3" t="str">
        <f>IF(A155&lt;&gt;"",[1]sbb_raw_data!$N154,"")</f>
        <v/>
      </c>
      <c r="N155" s="8" t="str">
        <f t="shared" si="5"/>
        <v/>
      </c>
    </row>
    <row r="156" spans="1:14" hidden="1" x14ac:dyDescent="0.2">
      <c r="A156" s="3" t="str">
        <f>IF([1]sbb_raw_data!$A155&lt;&gt;"",CONCATENATE(MID([1]sbb_raw_data!$A155,7,4),"-",MID([1]sbb_raw_data!$A155,4,2),"-",LEFT([1]sbb_raw_data!$A155,2),"T",RIGHT([1]sbb_raw_data!$A155,15),"Z"),"")</f>
        <v/>
      </c>
      <c r="B156" s="3" t="str">
        <f>IF(A156&lt;&gt;"",VLOOKUP([1]sbb_raw_data!$B155,[2]ValidityTypes!$A$2:$B$8,2,FALSE),"")</f>
        <v/>
      </c>
      <c r="C156" s="3"/>
      <c r="D156" s="3" t="str">
        <f>IF(A156&lt;&gt;"",IF([1]sbb_raw_data!$C155="EDE","XETA","Please fill in Segment MIC manually."),"")</f>
        <v/>
      </c>
      <c r="E156" s="3" t="str">
        <f>IF(A156&lt;&gt;"",IF([1]sbb_raw_data!$D155="Order-Match",VLOOKUP([1]sbb_raw_data!$E155,[2]EventTypes!$A$2:$B$6,2,FALSE),VLOOKUP([1]sbb_raw_data!$D155,[2]EventTypes!$A$9:$B$21,2,FALSE)),"")</f>
        <v/>
      </c>
      <c r="F156" s="9" t="str">
        <f>IF(A156&lt;&gt;"",IF([1]sbb_raw_data!$G155="",IF(E156="CAME",F155,"Market"),[1]sbb_raw_data!$G155),"")</f>
        <v/>
      </c>
      <c r="G156" s="9" t="str">
        <f>IF([1]sbb_raw_data!$J155&lt;&gt;"",[1]sbb_raw_data!$J155,"")</f>
        <v/>
      </c>
      <c r="H156" s="3" t="str">
        <f>IF(A156&lt;&gt;"",[1]sbb_raw_data!$H155,"")</f>
        <v/>
      </c>
      <c r="I156" s="3" t="str">
        <f>IF(A156&lt;&gt;"",IF([1]sbb_raw_data!$F155="Buy","BUYI","Error! Must be Buy! This is for share __BUY__ backs!"),"")</f>
        <v/>
      </c>
      <c r="J156" s="3" t="str">
        <f t="shared" si="4"/>
        <v/>
      </c>
      <c r="K156" s="3" t="str">
        <f>IF(A156&lt;&gt;"",[1]sbb_raw_data!$K155,"")</f>
        <v/>
      </c>
      <c r="L156" s="3" t="str">
        <f>IF(A156&lt;&gt;"",[1]sbb_raw_data!$N155,"")</f>
        <v/>
      </c>
      <c r="N156" s="8" t="str">
        <f t="shared" si="5"/>
        <v/>
      </c>
    </row>
    <row r="157" spans="1:14" hidden="1" x14ac:dyDescent="0.2">
      <c r="A157" s="3" t="str">
        <f>IF([1]sbb_raw_data!$A156&lt;&gt;"",CONCATENATE(MID([1]sbb_raw_data!$A156,7,4),"-",MID([1]sbb_raw_data!$A156,4,2),"-",LEFT([1]sbb_raw_data!$A156,2),"T",RIGHT([1]sbb_raw_data!$A156,15),"Z"),"")</f>
        <v/>
      </c>
      <c r="B157" s="3" t="str">
        <f>IF(A157&lt;&gt;"",VLOOKUP([1]sbb_raw_data!$B156,[2]ValidityTypes!$A$2:$B$8,2,FALSE),"")</f>
        <v/>
      </c>
      <c r="C157" s="3"/>
      <c r="D157" s="3" t="str">
        <f>IF(A157&lt;&gt;"",IF([1]sbb_raw_data!$C156="EDE","XETA","Please fill in Segment MIC manually."),"")</f>
        <v/>
      </c>
      <c r="E157" s="3" t="str">
        <f>IF(A157&lt;&gt;"",IF([1]sbb_raw_data!$D156="Order-Match",VLOOKUP([1]sbb_raw_data!$E156,[2]EventTypes!$A$2:$B$6,2,FALSE),VLOOKUP([1]sbb_raw_data!$D156,[2]EventTypes!$A$9:$B$21,2,FALSE)),"")</f>
        <v/>
      </c>
      <c r="F157" s="9" t="str">
        <f>IF(A157&lt;&gt;"",IF([1]sbb_raw_data!$G156="",IF(E157="CAME",F156,"Market"),[1]sbb_raw_data!$G156),"")</f>
        <v/>
      </c>
      <c r="G157" s="9" t="str">
        <f>IF([1]sbb_raw_data!$J156&lt;&gt;"",[1]sbb_raw_data!$J156,"")</f>
        <v/>
      </c>
      <c r="H157" s="3" t="str">
        <f>IF(A157&lt;&gt;"",[1]sbb_raw_data!$H156,"")</f>
        <v/>
      </c>
      <c r="I157" s="3" t="str">
        <f>IF(A157&lt;&gt;"",IF([1]sbb_raw_data!$F156="Buy","BUYI","Error! Must be Buy! This is for share __BUY__ backs!"),"")</f>
        <v/>
      </c>
      <c r="J157" s="3" t="str">
        <f t="shared" si="4"/>
        <v/>
      </c>
      <c r="K157" s="3" t="str">
        <f>IF(A157&lt;&gt;"",[1]sbb_raw_data!$K156,"")</f>
        <v/>
      </c>
      <c r="L157" s="3" t="str">
        <f>IF(A157&lt;&gt;"",[1]sbb_raw_data!$N156,"")</f>
        <v/>
      </c>
      <c r="N157" s="8" t="str">
        <f t="shared" si="5"/>
        <v/>
      </c>
    </row>
    <row r="158" spans="1:14" hidden="1" x14ac:dyDescent="0.2">
      <c r="A158" s="3" t="str">
        <f>IF([1]sbb_raw_data!$A157&lt;&gt;"",CONCATENATE(MID([1]sbb_raw_data!$A157,7,4),"-",MID([1]sbb_raw_data!$A157,4,2),"-",LEFT([1]sbb_raw_data!$A157,2),"T",RIGHT([1]sbb_raw_data!$A157,15),"Z"),"")</f>
        <v/>
      </c>
      <c r="B158" s="3" t="str">
        <f>IF(A158&lt;&gt;"",VLOOKUP([1]sbb_raw_data!$B157,[2]ValidityTypes!$A$2:$B$8,2,FALSE),"")</f>
        <v/>
      </c>
      <c r="C158" s="3"/>
      <c r="D158" s="3" t="str">
        <f>IF(A158&lt;&gt;"",IF([1]sbb_raw_data!$C157="EDE","XETA","Please fill in Segment MIC manually."),"")</f>
        <v/>
      </c>
      <c r="E158" s="3" t="str">
        <f>IF(A158&lt;&gt;"",IF([1]sbb_raw_data!$D157="Order-Match",VLOOKUP([1]sbb_raw_data!$E157,[2]EventTypes!$A$2:$B$6,2,FALSE),VLOOKUP([1]sbb_raw_data!$D157,[2]EventTypes!$A$9:$B$21,2,FALSE)),"")</f>
        <v/>
      </c>
      <c r="F158" s="9" t="str">
        <f>IF(A158&lt;&gt;"",IF([1]sbb_raw_data!$G157="",IF(E158="CAME",F157,"Market"),[1]sbb_raw_data!$G157),"")</f>
        <v/>
      </c>
      <c r="G158" s="9" t="str">
        <f>IF([1]sbb_raw_data!$J157&lt;&gt;"",[1]sbb_raw_data!$J157,"")</f>
        <v/>
      </c>
      <c r="H158" s="3" t="str">
        <f>IF(A158&lt;&gt;"",[1]sbb_raw_data!$H157,"")</f>
        <v/>
      </c>
      <c r="I158" s="3" t="str">
        <f>IF(A158&lt;&gt;"",IF([1]sbb_raw_data!$F157="Buy","BUYI","Error! Must be Buy! This is for share __BUY__ backs!"),"")</f>
        <v/>
      </c>
      <c r="J158" s="3" t="str">
        <f t="shared" si="4"/>
        <v/>
      </c>
      <c r="K158" s="3" t="str">
        <f>IF(A158&lt;&gt;"",[1]sbb_raw_data!$K157,"")</f>
        <v/>
      </c>
      <c r="L158" s="3" t="str">
        <f>IF(A158&lt;&gt;"",[1]sbb_raw_data!$N157,"")</f>
        <v/>
      </c>
      <c r="N158" s="8" t="str">
        <f t="shared" si="5"/>
        <v/>
      </c>
    </row>
    <row r="159" spans="1:14" hidden="1" x14ac:dyDescent="0.2">
      <c r="A159" s="3" t="str">
        <f>IF([1]sbb_raw_data!$A158&lt;&gt;"",CONCATENATE(MID([1]sbb_raw_data!$A158,7,4),"-",MID([1]sbb_raw_data!$A158,4,2),"-",LEFT([1]sbb_raw_data!$A158,2),"T",RIGHT([1]sbb_raw_data!$A158,15),"Z"),"")</f>
        <v/>
      </c>
      <c r="B159" s="3" t="str">
        <f>IF(A159&lt;&gt;"",VLOOKUP([1]sbb_raw_data!$B158,[2]ValidityTypes!$A$2:$B$8,2,FALSE),"")</f>
        <v/>
      </c>
      <c r="C159" s="3"/>
      <c r="D159" s="3" t="str">
        <f>IF(A159&lt;&gt;"",IF([1]sbb_raw_data!$C158="EDE","XETA","Please fill in Segment MIC manually."),"")</f>
        <v/>
      </c>
      <c r="E159" s="3" t="str">
        <f>IF(A159&lt;&gt;"",IF([1]sbb_raw_data!$D158="Order-Match",VLOOKUP([1]sbb_raw_data!$E158,[2]EventTypes!$A$2:$B$6,2,FALSE),VLOOKUP([1]sbb_raw_data!$D158,[2]EventTypes!$A$9:$B$21,2,FALSE)),"")</f>
        <v/>
      </c>
      <c r="F159" s="9" t="str">
        <f>IF(A159&lt;&gt;"",IF([1]sbb_raw_data!$G158="",IF(E159="CAME",F158,"Market"),[1]sbb_raw_data!$G158),"")</f>
        <v/>
      </c>
      <c r="G159" s="9" t="str">
        <f>IF([1]sbb_raw_data!$J158&lt;&gt;"",[1]sbb_raw_data!$J158,"")</f>
        <v/>
      </c>
      <c r="H159" s="3" t="str">
        <f>IF(A159&lt;&gt;"",[1]sbb_raw_data!$H158,"")</f>
        <v/>
      </c>
      <c r="I159" s="3" t="str">
        <f>IF(A159&lt;&gt;"",IF([1]sbb_raw_data!$F158="Buy","BUYI","Error! Must be Buy! This is for share __BUY__ backs!"),"")</f>
        <v/>
      </c>
      <c r="J159" s="3" t="str">
        <f t="shared" si="4"/>
        <v/>
      </c>
      <c r="K159" s="3" t="str">
        <f>IF(A159&lt;&gt;"",[1]sbb_raw_data!$K158,"")</f>
        <v/>
      </c>
      <c r="L159" s="3" t="str">
        <f>IF(A159&lt;&gt;"",[1]sbb_raw_data!$N158,"")</f>
        <v/>
      </c>
      <c r="N159" s="8" t="str">
        <f t="shared" si="5"/>
        <v/>
      </c>
    </row>
    <row r="160" spans="1:14" hidden="1" x14ac:dyDescent="0.2">
      <c r="A160" s="3" t="str">
        <f>IF([1]sbb_raw_data!$A159&lt;&gt;"",CONCATENATE(MID([1]sbb_raw_data!$A159,7,4),"-",MID([1]sbb_raw_data!$A159,4,2),"-",LEFT([1]sbb_raw_data!$A159,2),"T",RIGHT([1]sbb_raw_data!$A159,15),"Z"),"")</f>
        <v/>
      </c>
      <c r="B160" s="3" t="str">
        <f>IF(A160&lt;&gt;"",VLOOKUP([1]sbb_raw_data!$B159,[2]ValidityTypes!$A$2:$B$8,2,FALSE),"")</f>
        <v/>
      </c>
      <c r="C160" s="3"/>
      <c r="D160" s="3" t="str">
        <f>IF(A160&lt;&gt;"",IF([1]sbb_raw_data!$C159="EDE","XETA","Please fill in Segment MIC manually."),"")</f>
        <v/>
      </c>
      <c r="E160" s="3" t="str">
        <f>IF(A160&lt;&gt;"",IF([1]sbb_raw_data!$D159="Order-Match",VLOOKUP([1]sbb_raw_data!$E159,[2]EventTypes!$A$2:$B$6,2,FALSE),VLOOKUP([1]sbb_raw_data!$D159,[2]EventTypes!$A$9:$B$21,2,FALSE)),"")</f>
        <v/>
      </c>
      <c r="F160" s="9" t="str">
        <f>IF(A160&lt;&gt;"",IF([1]sbb_raw_data!$G159="",IF(E160="CAME",F159,"Market"),[1]sbb_raw_data!$G159),"")</f>
        <v/>
      </c>
      <c r="G160" s="9" t="str">
        <f>IF([1]sbb_raw_data!$J159&lt;&gt;"",[1]sbb_raw_data!$J159,"")</f>
        <v/>
      </c>
      <c r="H160" s="3" t="str">
        <f>IF(A160&lt;&gt;"",[1]sbb_raw_data!$H159,"")</f>
        <v/>
      </c>
      <c r="I160" s="3" t="str">
        <f>IF(A160&lt;&gt;"",IF([1]sbb_raw_data!$F159="Buy","BUYI","Error! Must be Buy! This is for share __BUY__ backs!"),"")</f>
        <v/>
      </c>
      <c r="J160" s="3" t="str">
        <f t="shared" si="4"/>
        <v/>
      </c>
      <c r="K160" s="3" t="str">
        <f>IF(A160&lt;&gt;"",[1]sbb_raw_data!$K159,"")</f>
        <v/>
      </c>
      <c r="L160" s="3" t="str">
        <f>IF(A160&lt;&gt;"",[1]sbb_raw_data!$N159,"")</f>
        <v/>
      </c>
      <c r="N160" s="8" t="str">
        <f t="shared" si="5"/>
        <v/>
      </c>
    </row>
    <row r="161" spans="1:14" hidden="1" x14ac:dyDescent="0.2">
      <c r="A161" s="3" t="str">
        <f>IF([1]sbb_raw_data!$A160&lt;&gt;"",CONCATENATE(MID([1]sbb_raw_data!$A160,7,4),"-",MID([1]sbb_raw_data!$A160,4,2),"-",LEFT([1]sbb_raw_data!$A160,2),"T",RIGHT([1]sbb_raw_data!$A160,15),"Z"),"")</f>
        <v/>
      </c>
      <c r="B161" s="3" t="str">
        <f>IF(A161&lt;&gt;"",VLOOKUP([1]sbb_raw_data!$B160,[2]ValidityTypes!$A$2:$B$8,2,FALSE),"")</f>
        <v/>
      </c>
      <c r="C161" s="3"/>
      <c r="D161" s="3" t="str">
        <f>IF(A161&lt;&gt;"",IF([1]sbb_raw_data!$C160="EDE","XETA","Please fill in Segment MIC manually."),"")</f>
        <v/>
      </c>
      <c r="E161" s="3" t="str">
        <f>IF(A161&lt;&gt;"",IF([1]sbb_raw_data!$D160="Order-Match",VLOOKUP([1]sbb_raw_data!$E160,[2]EventTypes!$A$2:$B$6,2,FALSE),VLOOKUP([1]sbb_raw_data!$D160,[2]EventTypes!$A$9:$B$21,2,FALSE)),"")</f>
        <v/>
      </c>
      <c r="F161" s="9" t="str">
        <f>IF(A161&lt;&gt;"",IF([1]sbb_raw_data!$G160="",IF(E161="CAME",F160,"Market"),[1]sbb_raw_data!$G160),"")</f>
        <v/>
      </c>
      <c r="G161" s="9" t="str">
        <f>IF([1]sbb_raw_data!$J160&lt;&gt;"",[1]sbb_raw_data!$J160,"")</f>
        <v/>
      </c>
      <c r="H161" s="3" t="str">
        <f>IF(A161&lt;&gt;"",[1]sbb_raw_data!$H160,"")</f>
        <v/>
      </c>
      <c r="I161" s="3" t="str">
        <f>IF(A161&lt;&gt;"",IF([1]sbb_raw_data!$F160="Buy","BUYI","Error! Must be Buy! This is for share __BUY__ backs!"),"")</f>
        <v/>
      </c>
      <c r="J161" s="3" t="str">
        <f t="shared" si="4"/>
        <v/>
      </c>
      <c r="K161" s="3" t="str">
        <f>IF(A161&lt;&gt;"",[1]sbb_raw_data!$K160,"")</f>
        <v/>
      </c>
      <c r="L161" s="3" t="str">
        <f>IF(A161&lt;&gt;"",[1]sbb_raw_data!$N160,"")</f>
        <v/>
      </c>
      <c r="N161" s="8" t="str">
        <f t="shared" si="5"/>
        <v/>
      </c>
    </row>
    <row r="162" spans="1:14" hidden="1" x14ac:dyDescent="0.2">
      <c r="A162" s="3" t="str">
        <f>IF([1]sbb_raw_data!$A161&lt;&gt;"",CONCATENATE(MID([1]sbb_raw_data!$A161,7,4),"-",MID([1]sbb_raw_data!$A161,4,2),"-",LEFT([1]sbb_raw_data!$A161,2),"T",RIGHT([1]sbb_raw_data!$A161,15),"Z"),"")</f>
        <v/>
      </c>
      <c r="B162" s="3" t="str">
        <f>IF(A162&lt;&gt;"",VLOOKUP([1]sbb_raw_data!$B161,[2]ValidityTypes!$A$2:$B$8,2,FALSE),"")</f>
        <v/>
      </c>
      <c r="C162" s="3"/>
      <c r="D162" s="3" t="str">
        <f>IF(A162&lt;&gt;"",IF([1]sbb_raw_data!$C161="EDE","XETA","Please fill in Segment MIC manually."),"")</f>
        <v/>
      </c>
      <c r="E162" s="3" t="str">
        <f>IF(A162&lt;&gt;"",IF([1]sbb_raw_data!$D161="Order-Match",VLOOKUP([1]sbb_raw_data!$E161,[2]EventTypes!$A$2:$B$6,2,FALSE),VLOOKUP([1]sbb_raw_data!$D161,[2]EventTypes!$A$9:$B$21,2,FALSE)),"")</f>
        <v/>
      </c>
      <c r="F162" s="9" t="str">
        <f>IF(A162&lt;&gt;"",IF([1]sbb_raw_data!$G161="",IF(E162="CAME",F161,"Market"),[1]sbb_raw_data!$G161),"")</f>
        <v/>
      </c>
      <c r="G162" s="9" t="str">
        <f>IF([1]sbb_raw_data!$J161&lt;&gt;"",[1]sbb_raw_data!$J161,"")</f>
        <v/>
      </c>
      <c r="H162" s="3" t="str">
        <f>IF(A162&lt;&gt;"",[1]sbb_raw_data!$H161,"")</f>
        <v/>
      </c>
      <c r="I162" s="3" t="str">
        <f>IF(A162&lt;&gt;"",IF([1]sbb_raw_data!$F161="Buy","BUYI","Error! Must be Buy! This is for share __BUY__ backs!"),"")</f>
        <v/>
      </c>
      <c r="J162" s="3" t="str">
        <f t="shared" si="4"/>
        <v/>
      </c>
      <c r="K162" s="3" t="str">
        <f>IF(A162&lt;&gt;"",[1]sbb_raw_data!$K161,"")</f>
        <v/>
      </c>
      <c r="L162" s="3" t="str">
        <f>IF(A162&lt;&gt;"",[1]sbb_raw_data!$N161,"")</f>
        <v/>
      </c>
      <c r="N162" s="8" t="str">
        <f t="shared" si="5"/>
        <v/>
      </c>
    </row>
    <row r="163" spans="1:14" hidden="1" x14ac:dyDescent="0.2">
      <c r="A163" s="3" t="str">
        <f>IF([1]sbb_raw_data!$A162&lt;&gt;"",CONCATENATE(MID([1]sbb_raw_data!$A162,7,4),"-",MID([1]sbb_raw_data!$A162,4,2),"-",LEFT([1]sbb_raw_data!$A162,2),"T",RIGHT([1]sbb_raw_data!$A162,15),"Z"),"")</f>
        <v/>
      </c>
      <c r="B163" s="3" t="str">
        <f>IF(A163&lt;&gt;"",VLOOKUP([1]sbb_raw_data!$B162,[2]ValidityTypes!$A$2:$B$8,2,FALSE),"")</f>
        <v/>
      </c>
      <c r="C163" s="3"/>
      <c r="D163" s="3" t="str">
        <f>IF(A163&lt;&gt;"",IF([1]sbb_raw_data!$C162="EDE","XETA","Please fill in Segment MIC manually."),"")</f>
        <v/>
      </c>
      <c r="E163" s="3" t="str">
        <f>IF(A163&lt;&gt;"",IF([1]sbb_raw_data!$D162="Order-Match",VLOOKUP([1]sbb_raw_data!$E162,[2]EventTypes!$A$2:$B$6,2,FALSE),VLOOKUP([1]sbb_raw_data!$D162,[2]EventTypes!$A$9:$B$21,2,FALSE)),"")</f>
        <v/>
      </c>
      <c r="F163" s="9" t="str">
        <f>IF(A163&lt;&gt;"",IF([1]sbb_raw_data!$G162="",IF(E163="CAME",F162,"Market"),[1]sbb_raw_data!$G162),"")</f>
        <v/>
      </c>
      <c r="G163" s="9" t="str">
        <f>IF([1]sbb_raw_data!$J162&lt;&gt;"",[1]sbb_raw_data!$J162,"")</f>
        <v/>
      </c>
      <c r="H163" s="3" t="str">
        <f>IF(A163&lt;&gt;"",[1]sbb_raw_data!$H162,"")</f>
        <v/>
      </c>
      <c r="I163" s="3" t="str">
        <f>IF(A163&lt;&gt;"",IF([1]sbb_raw_data!$F162="Buy","BUYI","Error! Must be Buy! This is for share __BUY__ backs!"),"")</f>
        <v/>
      </c>
      <c r="J163" s="3" t="str">
        <f t="shared" si="4"/>
        <v/>
      </c>
      <c r="K163" s="3" t="str">
        <f>IF(A163&lt;&gt;"",[1]sbb_raw_data!$K162,"")</f>
        <v/>
      </c>
      <c r="L163" s="3" t="str">
        <f>IF(A163&lt;&gt;"",[1]sbb_raw_data!$N162,"")</f>
        <v/>
      </c>
      <c r="N163" s="8" t="str">
        <f t="shared" si="5"/>
        <v/>
      </c>
    </row>
    <row r="164" spans="1:14" hidden="1" x14ac:dyDescent="0.2">
      <c r="A164" s="3" t="str">
        <f>IF([1]sbb_raw_data!$A163&lt;&gt;"",CONCATENATE(MID([1]sbb_raw_data!$A163,7,4),"-",MID([1]sbb_raw_data!$A163,4,2),"-",LEFT([1]sbb_raw_data!$A163,2),"T",RIGHT([1]sbb_raw_data!$A163,15),"Z"),"")</f>
        <v/>
      </c>
      <c r="B164" s="3" t="str">
        <f>IF(A164&lt;&gt;"",VLOOKUP([1]sbb_raw_data!$B163,[2]ValidityTypes!$A$2:$B$8,2,FALSE),"")</f>
        <v/>
      </c>
      <c r="C164" s="3"/>
      <c r="D164" s="3" t="str">
        <f>IF(A164&lt;&gt;"",IF([1]sbb_raw_data!$C163="EDE","XETA","Please fill in Segment MIC manually."),"")</f>
        <v/>
      </c>
      <c r="E164" s="3" t="str">
        <f>IF(A164&lt;&gt;"",IF([1]sbb_raw_data!$D163="Order-Match",VLOOKUP([1]sbb_raw_data!$E163,[2]EventTypes!$A$2:$B$6,2,FALSE),VLOOKUP([1]sbb_raw_data!$D163,[2]EventTypes!$A$9:$B$21,2,FALSE)),"")</f>
        <v/>
      </c>
      <c r="F164" s="9" t="str">
        <f>IF(A164&lt;&gt;"",IF([1]sbb_raw_data!$G163="",IF(E164="CAME",F163,"Market"),[1]sbb_raw_data!$G163),"")</f>
        <v/>
      </c>
      <c r="G164" s="9" t="str">
        <f>IF([1]sbb_raw_data!$J163&lt;&gt;"",[1]sbb_raw_data!$J163,"")</f>
        <v/>
      </c>
      <c r="H164" s="3" t="str">
        <f>IF(A164&lt;&gt;"",[1]sbb_raw_data!$H163,"")</f>
        <v/>
      </c>
      <c r="I164" s="3" t="str">
        <f>IF(A164&lt;&gt;"",IF([1]sbb_raw_data!$F163="Buy","BUYI","Error! Must be Buy! This is for share __BUY__ backs!"),"")</f>
        <v/>
      </c>
      <c r="J164" s="3" t="str">
        <f t="shared" si="4"/>
        <v/>
      </c>
      <c r="K164" s="3" t="str">
        <f>IF(A164&lt;&gt;"",[1]sbb_raw_data!$K163,"")</f>
        <v/>
      </c>
      <c r="L164" s="3" t="str">
        <f>IF(A164&lt;&gt;"",[1]sbb_raw_data!$N163,"")</f>
        <v/>
      </c>
      <c r="N164" s="8" t="str">
        <f t="shared" si="5"/>
        <v/>
      </c>
    </row>
    <row r="165" spans="1:14" hidden="1" x14ac:dyDescent="0.2">
      <c r="A165" s="3" t="str">
        <f>IF([1]sbb_raw_data!$A164&lt;&gt;"",CONCATENATE(MID([1]sbb_raw_data!$A164,7,4),"-",MID([1]sbb_raw_data!$A164,4,2),"-",LEFT([1]sbb_raw_data!$A164,2),"T",RIGHT([1]sbb_raw_data!$A164,15),"Z"),"")</f>
        <v/>
      </c>
      <c r="B165" s="3" t="str">
        <f>IF(A165&lt;&gt;"",VLOOKUP([1]sbb_raw_data!$B164,[2]ValidityTypes!$A$2:$B$8,2,FALSE),"")</f>
        <v/>
      </c>
      <c r="C165" s="3"/>
      <c r="D165" s="3" t="str">
        <f>IF(A165&lt;&gt;"",IF([1]sbb_raw_data!$C164="EDE","XETA","Please fill in Segment MIC manually."),"")</f>
        <v/>
      </c>
      <c r="E165" s="3" t="str">
        <f>IF(A165&lt;&gt;"",IF([1]sbb_raw_data!$D164="Order-Match",VLOOKUP([1]sbb_raw_data!$E164,[2]EventTypes!$A$2:$B$6,2,FALSE),VLOOKUP([1]sbb_raw_data!$D164,[2]EventTypes!$A$9:$B$21,2,FALSE)),"")</f>
        <v/>
      </c>
      <c r="F165" s="9" t="str">
        <f>IF(A165&lt;&gt;"",IF([1]sbb_raw_data!$G164="",IF(E165="CAME",F164,"Market"),[1]sbb_raw_data!$G164),"")</f>
        <v/>
      </c>
      <c r="G165" s="9" t="str">
        <f>IF([1]sbb_raw_data!$J164&lt;&gt;"",[1]sbb_raw_data!$J164,"")</f>
        <v/>
      </c>
      <c r="H165" s="3" t="str">
        <f>IF(A165&lt;&gt;"",[1]sbb_raw_data!$H164,"")</f>
        <v/>
      </c>
      <c r="I165" s="3" t="str">
        <f>IF(A165&lt;&gt;"",IF([1]sbb_raw_data!$F164="Buy","BUYI","Error! Must be Buy! This is for share __BUY__ backs!"),"")</f>
        <v/>
      </c>
      <c r="J165" s="3" t="str">
        <f t="shared" si="4"/>
        <v/>
      </c>
      <c r="K165" s="3" t="str">
        <f>IF(A165&lt;&gt;"",[1]sbb_raw_data!$K164,"")</f>
        <v/>
      </c>
      <c r="L165" s="3" t="str">
        <f>IF(A165&lt;&gt;"",[1]sbb_raw_data!$N164,"")</f>
        <v/>
      </c>
      <c r="N165" s="8" t="str">
        <f t="shared" si="5"/>
        <v/>
      </c>
    </row>
    <row r="166" spans="1:14" hidden="1" x14ac:dyDescent="0.2">
      <c r="A166" s="3" t="str">
        <f>IF([1]sbb_raw_data!$A165&lt;&gt;"",CONCATENATE(MID([1]sbb_raw_data!$A165,7,4),"-",MID([1]sbb_raw_data!$A165,4,2),"-",LEFT([1]sbb_raw_data!$A165,2),"T",RIGHT([1]sbb_raw_data!$A165,15),"Z"),"")</f>
        <v/>
      </c>
      <c r="B166" s="3" t="str">
        <f>IF(A166&lt;&gt;"",VLOOKUP([1]sbb_raw_data!$B165,[2]ValidityTypes!$A$2:$B$8,2,FALSE),"")</f>
        <v/>
      </c>
      <c r="C166" s="3"/>
      <c r="D166" s="3" t="str">
        <f>IF(A166&lt;&gt;"",IF([1]sbb_raw_data!$C165="EDE","XETA","Please fill in Segment MIC manually."),"")</f>
        <v/>
      </c>
      <c r="E166" s="3" t="str">
        <f>IF(A166&lt;&gt;"",IF([1]sbb_raw_data!$D165="Order-Match",VLOOKUP([1]sbb_raw_data!$E165,[2]EventTypes!$A$2:$B$6,2,FALSE),VLOOKUP([1]sbb_raw_data!$D165,[2]EventTypes!$A$9:$B$21,2,FALSE)),"")</f>
        <v/>
      </c>
      <c r="F166" s="9" t="str">
        <f>IF(A166&lt;&gt;"",IF([1]sbb_raw_data!$G165="",IF(E166="CAME",F165,"Market"),[1]sbb_raw_data!$G165),"")</f>
        <v/>
      </c>
      <c r="G166" s="9" t="str">
        <f>IF([1]sbb_raw_data!$J165&lt;&gt;"",[1]sbb_raw_data!$J165,"")</f>
        <v/>
      </c>
      <c r="H166" s="3" t="str">
        <f>IF(A166&lt;&gt;"",[1]sbb_raw_data!$H165,"")</f>
        <v/>
      </c>
      <c r="I166" s="3" t="str">
        <f>IF(A166&lt;&gt;"",IF([1]sbb_raw_data!$F165="Buy","BUYI","Error! Must be Buy! This is for share __BUY__ backs!"),"")</f>
        <v/>
      </c>
      <c r="J166" s="3" t="str">
        <f t="shared" si="4"/>
        <v/>
      </c>
      <c r="K166" s="3" t="str">
        <f>IF(A166&lt;&gt;"",[1]sbb_raw_data!$K165,"")</f>
        <v/>
      </c>
      <c r="L166" s="3" t="str">
        <f>IF(A166&lt;&gt;"",[1]sbb_raw_data!$N165,"")</f>
        <v/>
      </c>
      <c r="N166" s="8" t="str">
        <f t="shared" si="5"/>
        <v/>
      </c>
    </row>
    <row r="167" spans="1:14" hidden="1" x14ac:dyDescent="0.2">
      <c r="A167" s="3" t="str">
        <f>IF([1]sbb_raw_data!$A166&lt;&gt;"",CONCATENATE(MID([1]sbb_raw_data!$A166,7,4),"-",MID([1]sbb_raw_data!$A166,4,2),"-",LEFT([1]sbb_raw_data!$A166,2),"T",RIGHT([1]sbb_raw_data!$A166,15),"Z"),"")</f>
        <v/>
      </c>
      <c r="B167" s="3" t="str">
        <f>IF(A167&lt;&gt;"",VLOOKUP([1]sbb_raw_data!$B166,[2]ValidityTypes!$A$2:$B$8,2,FALSE),"")</f>
        <v/>
      </c>
      <c r="C167" s="3"/>
      <c r="D167" s="3" t="str">
        <f>IF(A167&lt;&gt;"",IF([1]sbb_raw_data!$C166="EDE","XETA","Please fill in Segment MIC manually."),"")</f>
        <v/>
      </c>
      <c r="E167" s="3" t="str">
        <f>IF(A167&lt;&gt;"",IF([1]sbb_raw_data!$D166="Order-Match",VLOOKUP([1]sbb_raw_data!$E166,[2]EventTypes!$A$2:$B$6,2,FALSE),VLOOKUP([1]sbb_raw_data!$D166,[2]EventTypes!$A$9:$B$21,2,FALSE)),"")</f>
        <v/>
      </c>
      <c r="F167" s="9" t="str">
        <f>IF(A167&lt;&gt;"",IF([1]sbb_raw_data!$G166="",IF(E167="CAME",F166,"Market"),[1]sbb_raw_data!$G166),"")</f>
        <v/>
      </c>
      <c r="G167" s="9" t="str">
        <f>IF([1]sbb_raw_data!$J166&lt;&gt;"",[1]sbb_raw_data!$J166,"")</f>
        <v/>
      </c>
      <c r="H167" s="3" t="str">
        <f>IF(A167&lt;&gt;"",[1]sbb_raw_data!$H166,"")</f>
        <v/>
      </c>
      <c r="I167" s="3" t="str">
        <f>IF(A167&lt;&gt;"",IF([1]sbb_raw_data!$F166="Buy","BUYI","Error! Must be Buy! This is for share __BUY__ backs!"),"")</f>
        <v/>
      </c>
      <c r="J167" s="3" t="str">
        <f t="shared" si="4"/>
        <v/>
      </c>
      <c r="K167" s="3" t="str">
        <f>IF(A167&lt;&gt;"",[1]sbb_raw_data!$K166,"")</f>
        <v/>
      </c>
      <c r="L167" s="3" t="str">
        <f>IF(A167&lt;&gt;"",[1]sbb_raw_data!$N166,"")</f>
        <v/>
      </c>
      <c r="N167" s="8" t="str">
        <f t="shared" si="5"/>
        <v/>
      </c>
    </row>
    <row r="168" spans="1:14" hidden="1" x14ac:dyDescent="0.2">
      <c r="A168" s="3" t="str">
        <f>IF([1]sbb_raw_data!$A167&lt;&gt;"",CONCATENATE(MID([1]sbb_raw_data!$A167,7,4),"-",MID([1]sbb_raw_data!$A167,4,2),"-",LEFT([1]sbb_raw_data!$A167,2),"T",RIGHT([1]sbb_raw_data!$A167,15),"Z"),"")</f>
        <v/>
      </c>
      <c r="B168" s="3" t="str">
        <f>IF(A168&lt;&gt;"",VLOOKUP([1]sbb_raw_data!$B167,[2]ValidityTypes!$A$2:$B$8,2,FALSE),"")</f>
        <v/>
      </c>
      <c r="C168" s="3"/>
      <c r="D168" s="3" t="str">
        <f>IF(A168&lt;&gt;"",IF([1]sbb_raw_data!$C167="EDE","XETA","Please fill in Segment MIC manually."),"")</f>
        <v/>
      </c>
      <c r="E168" s="3" t="str">
        <f>IF(A168&lt;&gt;"",IF([1]sbb_raw_data!$D167="Order-Match",VLOOKUP([1]sbb_raw_data!$E167,[2]EventTypes!$A$2:$B$6,2,FALSE),VLOOKUP([1]sbb_raw_data!$D167,[2]EventTypes!$A$9:$B$21,2,FALSE)),"")</f>
        <v/>
      </c>
      <c r="F168" s="9" t="str">
        <f>IF(A168&lt;&gt;"",IF([1]sbb_raw_data!$G167="",IF(E168="CAME",F167,"Market"),[1]sbb_raw_data!$G167),"")</f>
        <v/>
      </c>
      <c r="G168" s="9" t="str">
        <f>IF([1]sbb_raw_data!$J167&lt;&gt;"",[1]sbb_raw_data!$J167,"")</f>
        <v/>
      </c>
      <c r="H168" s="3" t="str">
        <f>IF(A168&lt;&gt;"",[1]sbb_raw_data!$H167,"")</f>
        <v/>
      </c>
      <c r="I168" s="3" t="str">
        <f>IF(A168&lt;&gt;"",IF([1]sbb_raw_data!$F167="Buy","BUYI","Error! Must be Buy! This is for share __BUY__ backs!"),"")</f>
        <v/>
      </c>
      <c r="J168" s="3" t="str">
        <f t="shared" si="4"/>
        <v/>
      </c>
      <c r="K168" s="3" t="str">
        <f>IF(A168&lt;&gt;"",[1]sbb_raw_data!$K167,"")</f>
        <v/>
      </c>
      <c r="L168" s="3" t="str">
        <f>IF(A168&lt;&gt;"",[1]sbb_raw_data!$N167,"")</f>
        <v/>
      </c>
      <c r="N168" s="8" t="str">
        <f t="shared" si="5"/>
        <v/>
      </c>
    </row>
    <row r="169" spans="1:14" hidden="1" x14ac:dyDescent="0.2">
      <c r="A169" s="3" t="str">
        <f>IF([1]sbb_raw_data!$A168&lt;&gt;"",CONCATENATE(MID([1]sbb_raw_data!$A168,7,4),"-",MID([1]sbb_raw_data!$A168,4,2),"-",LEFT([1]sbb_raw_data!$A168,2),"T",RIGHT([1]sbb_raw_data!$A168,15),"Z"),"")</f>
        <v/>
      </c>
      <c r="B169" s="3" t="str">
        <f>IF(A169&lt;&gt;"",VLOOKUP([1]sbb_raw_data!$B168,[2]ValidityTypes!$A$2:$B$8,2,FALSE),"")</f>
        <v/>
      </c>
      <c r="C169" s="3"/>
      <c r="D169" s="3" t="str">
        <f>IF(A169&lt;&gt;"",IF([1]sbb_raw_data!$C168="EDE","XETA","Please fill in Segment MIC manually."),"")</f>
        <v/>
      </c>
      <c r="E169" s="3" t="str">
        <f>IF(A169&lt;&gt;"",IF([1]sbb_raw_data!$D168="Order-Match",VLOOKUP([1]sbb_raw_data!$E168,[2]EventTypes!$A$2:$B$6,2,FALSE),VLOOKUP([1]sbb_raw_data!$D168,[2]EventTypes!$A$9:$B$21,2,FALSE)),"")</f>
        <v/>
      </c>
      <c r="F169" s="9" t="str">
        <f>IF(A169&lt;&gt;"",IF([1]sbb_raw_data!$G168="",IF(E169="CAME",F168,"Market"),[1]sbb_raw_data!$G168),"")</f>
        <v/>
      </c>
      <c r="G169" s="9" t="str">
        <f>IF([1]sbb_raw_data!$J168&lt;&gt;"",[1]sbb_raw_data!$J168,"")</f>
        <v/>
      </c>
      <c r="H169" s="3" t="str">
        <f>IF(A169&lt;&gt;"",[1]sbb_raw_data!$H168,"")</f>
        <v/>
      </c>
      <c r="I169" s="3" t="str">
        <f>IF(A169&lt;&gt;"",IF([1]sbb_raw_data!$F168="Buy","BUYI","Error! Must be Buy! This is for share __BUY__ backs!"),"")</f>
        <v/>
      </c>
      <c r="J169" s="3" t="str">
        <f t="shared" si="4"/>
        <v/>
      </c>
      <c r="K169" s="3" t="str">
        <f>IF(A169&lt;&gt;"",[1]sbb_raw_data!$K168,"")</f>
        <v/>
      </c>
      <c r="L169" s="3" t="str">
        <f>IF(A169&lt;&gt;"",[1]sbb_raw_data!$N168,"")</f>
        <v/>
      </c>
      <c r="N169" s="8" t="str">
        <f t="shared" si="5"/>
        <v/>
      </c>
    </row>
    <row r="170" spans="1:14" hidden="1" x14ac:dyDescent="0.2">
      <c r="A170" s="3" t="str">
        <f>IF([1]sbb_raw_data!$A169&lt;&gt;"",CONCATENATE(MID([1]sbb_raw_data!$A169,7,4),"-",MID([1]sbb_raw_data!$A169,4,2),"-",LEFT([1]sbb_raw_data!$A169,2),"T",RIGHT([1]sbb_raw_data!$A169,15),"Z"),"")</f>
        <v/>
      </c>
      <c r="B170" s="3" t="str">
        <f>IF(A170&lt;&gt;"",VLOOKUP([1]sbb_raw_data!$B169,[2]ValidityTypes!$A$2:$B$8,2,FALSE),"")</f>
        <v/>
      </c>
      <c r="C170" s="3"/>
      <c r="D170" s="3" t="str">
        <f>IF(A170&lt;&gt;"",IF([1]sbb_raw_data!$C169="EDE","XETA","Please fill in Segment MIC manually."),"")</f>
        <v/>
      </c>
      <c r="E170" s="3" t="str">
        <f>IF(A170&lt;&gt;"",IF([1]sbb_raw_data!$D169="Order-Match",VLOOKUP([1]sbb_raw_data!$E169,[2]EventTypes!$A$2:$B$6,2,FALSE),VLOOKUP([1]sbb_raw_data!$D169,[2]EventTypes!$A$9:$B$21,2,FALSE)),"")</f>
        <v/>
      </c>
      <c r="F170" s="9" t="str">
        <f>IF(A170&lt;&gt;"",IF([1]sbb_raw_data!$G169="",IF(E170="CAME",F169,"Market"),[1]sbb_raw_data!$G169),"")</f>
        <v/>
      </c>
      <c r="G170" s="9" t="str">
        <f>IF([1]sbb_raw_data!$J169&lt;&gt;"",[1]sbb_raw_data!$J169,"")</f>
        <v/>
      </c>
      <c r="H170" s="3" t="str">
        <f>IF(A170&lt;&gt;"",[1]sbb_raw_data!$H169,"")</f>
        <v/>
      </c>
      <c r="I170" s="3" t="str">
        <f>IF(A170&lt;&gt;"",IF([1]sbb_raw_data!$F169="Buy","BUYI","Error! Must be Buy! This is for share __BUY__ backs!"),"")</f>
        <v/>
      </c>
      <c r="J170" s="3" t="str">
        <f t="shared" si="4"/>
        <v/>
      </c>
      <c r="K170" s="3" t="str">
        <f>IF(A170&lt;&gt;"",[1]sbb_raw_data!$K169,"")</f>
        <v/>
      </c>
      <c r="L170" s="3" t="str">
        <f>IF(A170&lt;&gt;"",[1]sbb_raw_data!$N169,"")</f>
        <v/>
      </c>
      <c r="N170" s="8" t="str">
        <f t="shared" si="5"/>
        <v/>
      </c>
    </row>
    <row r="171" spans="1:14" hidden="1" x14ac:dyDescent="0.2">
      <c r="A171" s="3" t="str">
        <f>IF([1]sbb_raw_data!$A170&lt;&gt;"",CONCATENATE(MID([1]sbb_raw_data!$A170,7,4),"-",MID([1]sbb_raw_data!$A170,4,2),"-",LEFT([1]sbb_raw_data!$A170,2),"T",RIGHT([1]sbb_raw_data!$A170,15),"Z"),"")</f>
        <v/>
      </c>
      <c r="B171" s="3" t="str">
        <f>IF(A171&lt;&gt;"",VLOOKUP([1]sbb_raw_data!$B170,[2]ValidityTypes!$A$2:$B$8,2,FALSE),"")</f>
        <v/>
      </c>
      <c r="C171" s="3"/>
      <c r="D171" s="3" t="str">
        <f>IF(A171&lt;&gt;"",IF([1]sbb_raw_data!$C170="EDE","XETA","Please fill in Segment MIC manually."),"")</f>
        <v/>
      </c>
      <c r="E171" s="3" t="str">
        <f>IF(A171&lt;&gt;"",IF([1]sbb_raw_data!$D170="Order-Match",VLOOKUP([1]sbb_raw_data!$E170,[2]EventTypes!$A$2:$B$6,2,FALSE),VLOOKUP([1]sbb_raw_data!$D170,[2]EventTypes!$A$9:$B$21,2,FALSE)),"")</f>
        <v/>
      </c>
      <c r="F171" s="9" t="str">
        <f>IF(A171&lt;&gt;"",IF([1]sbb_raw_data!$G170="",IF(E171="CAME",F170,"Market"),[1]sbb_raw_data!$G170),"")</f>
        <v/>
      </c>
      <c r="G171" s="9" t="str">
        <f>IF([1]sbb_raw_data!$J170&lt;&gt;"",[1]sbb_raw_data!$J170,"")</f>
        <v/>
      </c>
      <c r="H171" s="3" t="str">
        <f>IF(A171&lt;&gt;"",[1]sbb_raw_data!$H170,"")</f>
        <v/>
      </c>
      <c r="I171" s="3" t="str">
        <f>IF(A171&lt;&gt;"",IF([1]sbb_raw_data!$F170="Buy","BUYI","Error! Must be Buy! This is for share __BUY__ backs!"),"")</f>
        <v/>
      </c>
      <c r="J171" s="3" t="str">
        <f t="shared" si="4"/>
        <v/>
      </c>
      <c r="K171" s="3" t="str">
        <f>IF(A171&lt;&gt;"",[1]sbb_raw_data!$K170,"")</f>
        <v/>
      </c>
      <c r="L171" s="3" t="str">
        <f>IF(A171&lt;&gt;"",[1]sbb_raw_data!$N170,"")</f>
        <v/>
      </c>
      <c r="N171" s="8" t="str">
        <f t="shared" si="5"/>
        <v/>
      </c>
    </row>
    <row r="172" spans="1:14" hidden="1" x14ac:dyDescent="0.2">
      <c r="A172" s="3" t="str">
        <f>IF([1]sbb_raw_data!$A171&lt;&gt;"",CONCATENATE(MID([1]sbb_raw_data!$A171,7,4),"-",MID([1]sbb_raw_data!$A171,4,2),"-",LEFT([1]sbb_raw_data!$A171,2),"T",RIGHT([1]sbb_raw_data!$A171,15),"Z"),"")</f>
        <v/>
      </c>
      <c r="B172" s="3" t="str">
        <f>IF(A172&lt;&gt;"",VLOOKUP([1]sbb_raw_data!$B171,[2]ValidityTypes!$A$2:$B$8,2,FALSE),"")</f>
        <v/>
      </c>
      <c r="C172" s="3"/>
      <c r="D172" s="3" t="str">
        <f>IF(A172&lt;&gt;"",IF([1]sbb_raw_data!$C171="EDE","XETA","Please fill in Segment MIC manually."),"")</f>
        <v/>
      </c>
      <c r="E172" s="3" t="str">
        <f>IF(A172&lt;&gt;"",IF([1]sbb_raw_data!$D171="Order-Match",VLOOKUP([1]sbb_raw_data!$E171,[2]EventTypes!$A$2:$B$6,2,FALSE),VLOOKUP([1]sbb_raw_data!$D171,[2]EventTypes!$A$9:$B$21,2,FALSE)),"")</f>
        <v/>
      </c>
      <c r="F172" s="9" t="str">
        <f>IF(A172&lt;&gt;"",IF([1]sbb_raw_data!$G171="",IF(E172="CAME",F171,"Market"),[1]sbb_raw_data!$G171),"")</f>
        <v/>
      </c>
      <c r="G172" s="9" t="str">
        <f>IF([1]sbb_raw_data!$J171&lt;&gt;"",[1]sbb_raw_data!$J171,"")</f>
        <v/>
      </c>
      <c r="H172" s="3" t="str">
        <f>IF(A172&lt;&gt;"",[1]sbb_raw_data!$H171,"")</f>
        <v/>
      </c>
      <c r="I172" s="3" t="str">
        <f>IF(A172&lt;&gt;"",IF([1]sbb_raw_data!$F171="Buy","BUYI","Error! Must be Buy! This is for share __BUY__ backs!"),"")</f>
        <v/>
      </c>
      <c r="J172" s="3" t="str">
        <f t="shared" si="4"/>
        <v/>
      </c>
      <c r="K172" s="3" t="str">
        <f>IF(A172&lt;&gt;"",[1]sbb_raw_data!$K171,"")</f>
        <v/>
      </c>
      <c r="L172" s="3" t="str">
        <f>IF(A172&lt;&gt;"",[1]sbb_raw_data!$N171,"")</f>
        <v/>
      </c>
      <c r="N172" s="8" t="str">
        <f t="shared" si="5"/>
        <v/>
      </c>
    </row>
    <row r="173" spans="1:14" hidden="1" x14ac:dyDescent="0.2">
      <c r="A173" s="3" t="str">
        <f>IF([1]sbb_raw_data!$A172&lt;&gt;"",CONCATENATE(MID([1]sbb_raw_data!$A172,7,4),"-",MID([1]sbb_raw_data!$A172,4,2),"-",LEFT([1]sbb_raw_data!$A172,2),"T",RIGHT([1]sbb_raw_data!$A172,15),"Z"),"")</f>
        <v/>
      </c>
      <c r="B173" s="3" t="str">
        <f>IF(A173&lt;&gt;"",VLOOKUP([1]sbb_raw_data!$B172,[2]ValidityTypes!$A$2:$B$8,2,FALSE),"")</f>
        <v/>
      </c>
      <c r="C173" s="3"/>
      <c r="D173" s="3" t="str">
        <f>IF(A173&lt;&gt;"",IF([1]sbb_raw_data!$C172="EDE","XETA","Please fill in Segment MIC manually."),"")</f>
        <v/>
      </c>
      <c r="E173" s="3" t="str">
        <f>IF(A173&lt;&gt;"",IF([1]sbb_raw_data!$D172="Order-Match",VLOOKUP([1]sbb_raw_data!$E172,[2]EventTypes!$A$2:$B$6,2,FALSE),VLOOKUP([1]sbb_raw_data!$D172,[2]EventTypes!$A$9:$B$21,2,FALSE)),"")</f>
        <v/>
      </c>
      <c r="F173" s="9" t="str">
        <f>IF(A173&lt;&gt;"",IF([1]sbb_raw_data!$G172="",IF(E173="CAME",F172,"Market"),[1]sbb_raw_data!$G172),"")</f>
        <v/>
      </c>
      <c r="G173" s="9" t="str">
        <f>IF([1]sbb_raw_data!$J172&lt;&gt;"",[1]sbb_raw_data!$J172,"")</f>
        <v/>
      </c>
      <c r="H173" s="3" t="str">
        <f>IF(A173&lt;&gt;"",[1]sbb_raw_data!$H172,"")</f>
        <v/>
      </c>
      <c r="I173" s="3" t="str">
        <f>IF(A173&lt;&gt;"",IF([1]sbb_raw_data!$F172="Buy","BUYI","Error! Must be Buy! This is for share __BUY__ backs!"),"")</f>
        <v/>
      </c>
      <c r="J173" s="3" t="str">
        <f t="shared" si="4"/>
        <v/>
      </c>
      <c r="K173" s="3" t="str">
        <f>IF(A173&lt;&gt;"",[1]sbb_raw_data!$K172,"")</f>
        <v/>
      </c>
      <c r="L173" s="3" t="str">
        <f>IF(A173&lt;&gt;"",[1]sbb_raw_data!$N172,"")</f>
        <v/>
      </c>
      <c r="N173" s="8" t="str">
        <f t="shared" si="5"/>
        <v/>
      </c>
    </row>
    <row r="174" spans="1:14" hidden="1" x14ac:dyDescent="0.2">
      <c r="A174" s="3" t="str">
        <f>IF([1]sbb_raw_data!$A173&lt;&gt;"",CONCATENATE(MID([1]sbb_raw_data!$A173,7,4),"-",MID([1]sbb_raw_data!$A173,4,2),"-",LEFT([1]sbb_raw_data!$A173,2),"T",RIGHT([1]sbb_raw_data!$A173,15),"Z"),"")</f>
        <v/>
      </c>
      <c r="B174" s="3" t="str">
        <f>IF(A174&lt;&gt;"",VLOOKUP([1]sbb_raw_data!$B173,[2]ValidityTypes!$A$2:$B$8,2,FALSE),"")</f>
        <v/>
      </c>
      <c r="C174" s="3"/>
      <c r="D174" s="3" t="str">
        <f>IF(A174&lt;&gt;"",IF([1]sbb_raw_data!$C173="EDE","XETA","Please fill in Segment MIC manually."),"")</f>
        <v/>
      </c>
      <c r="E174" s="3" t="str">
        <f>IF(A174&lt;&gt;"",IF([1]sbb_raw_data!$D173="Order-Match",VLOOKUP([1]sbb_raw_data!$E173,[2]EventTypes!$A$2:$B$6,2,FALSE),VLOOKUP([1]sbb_raw_data!$D173,[2]EventTypes!$A$9:$B$21,2,FALSE)),"")</f>
        <v/>
      </c>
      <c r="F174" s="9" t="str">
        <f>IF(A174&lt;&gt;"",IF([1]sbb_raw_data!$G173="",IF(E174="CAME",F173,"Market"),[1]sbb_raw_data!$G173),"")</f>
        <v/>
      </c>
      <c r="G174" s="9" t="str">
        <f>IF([1]sbb_raw_data!$J173&lt;&gt;"",[1]sbb_raw_data!$J173,"")</f>
        <v/>
      </c>
      <c r="H174" s="3" t="str">
        <f>IF(A174&lt;&gt;"",[1]sbb_raw_data!$H173,"")</f>
        <v/>
      </c>
      <c r="I174" s="3" t="str">
        <f>IF(A174&lt;&gt;"",IF([1]sbb_raw_data!$F173="Buy","BUYI","Error! Must be Buy! This is for share __BUY__ backs!"),"")</f>
        <v/>
      </c>
      <c r="J174" s="3" t="str">
        <f t="shared" si="4"/>
        <v/>
      </c>
      <c r="K174" s="3" t="str">
        <f>IF(A174&lt;&gt;"",[1]sbb_raw_data!$K173,"")</f>
        <v/>
      </c>
      <c r="L174" s="3" t="str">
        <f>IF(A174&lt;&gt;"",[1]sbb_raw_data!$N173,"")</f>
        <v/>
      </c>
      <c r="N174" s="8" t="str">
        <f t="shared" si="5"/>
        <v/>
      </c>
    </row>
    <row r="175" spans="1:14" hidden="1" x14ac:dyDescent="0.2">
      <c r="A175" s="3" t="str">
        <f>IF([1]sbb_raw_data!$A174&lt;&gt;"",CONCATENATE(MID([1]sbb_raw_data!$A174,7,4),"-",MID([1]sbb_raw_data!$A174,4,2),"-",LEFT([1]sbb_raw_data!$A174,2),"T",RIGHT([1]sbb_raw_data!$A174,15),"Z"),"")</f>
        <v/>
      </c>
      <c r="B175" s="3" t="str">
        <f>IF(A175&lt;&gt;"",VLOOKUP([1]sbb_raw_data!$B174,[2]ValidityTypes!$A$2:$B$8,2,FALSE),"")</f>
        <v/>
      </c>
      <c r="C175" s="3"/>
      <c r="D175" s="3" t="str">
        <f>IF(A175&lt;&gt;"",IF([1]sbb_raw_data!$C174="EDE","XETA","Please fill in Segment MIC manually."),"")</f>
        <v/>
      </c>
      <c r="E175" s="3" t="str">
        <f>IF(A175&lt;&gt;"",IF([1]sbb_raw_data!$D174="Order-Match",VLOOKUP([1]sbb_raw_data!$E174,[2]EventTypes!$A$2:$B$6,2,FALSE),VLOOKUP([1]sbb_raw_data!$D174,[2]EventTypes!$A$9:$B$21,2,FALSE)),"")</f>
        <v/>
      </c>
      <c r="F175" s="9" t="str">
        <f>IF(A175&lt;&gt;"",IF([1]sbb_raw_data!$G174="",IF(E175="CAME",F174,"Market"),[1]sbb_raw_data!$G174),"")</f>
        <v/>
      </c>
      <c r="G175" s="9" t="str">
        <f>IF([1]sbb_raw_data!$J174&lt;&gt;"",[1]sbb_raw_data!$J174,"")</f>
        <v/>
      </c>
      <c r="H175" s="3" t="str">
        <f>IF(A175&lt;&gt;"",[1]sbb_raw_data!$H174,"")</f>
        <v/>
      </c>
      <c r="I175" s="3" t="str">
        <f>IF(A175&lt;&gt;"",IF([1]sbb_raw_data!$F174="Buy","BUYI","Error! Must be Buy! This is for share __BUY__ backs!"),"")</f>
        <v/>
      </c>
      <c r="J175" s="3" t="str">
        <f t="shared" si="4"/>
        <v/>
      </c>
      <c r="K175" s="3" t="str">
        <f>IF(A175&lt;&gt;"",[1]sbb_raw_data!$K174,"")</f>
        <v/>
      </c>
      <c r="L175" s="3" t="str">
        <f>IF(A175&lt;&gt;"",[1]sbb_raw_data!$N174,"")</f>
        <v/>
      </c>
      <c r="N175" s="8" t="str">
        <f t="shared" si="5"/>
        <v/>
      </c>
    </row>
    <row r="176" spans="1:14" hidden="1" x14ac:dyDescent="0.2">
      <c r="A176" s="3" t="str">
        <f>IF([1]sbb_raw_data!$A175&lt;&gt;"",CONCATENATE(MID([1]sbb_raw_data!$A175,7,4),"-",MID([1]sbb_raw_data!$A175,4,2),"-",LEFT([1]sbb_raw_data!$A175,2),"T",RIGHT([1]sbb_raw_data!$A175,15),"Z"),"")</f>
        <v/>
      </c>
      <c r="B176" s="3" t="str">
        <f>IF(A176&lt;&gt;"",VLOOKUP([1]sbb_raw_data!$B175,[2]ValidityTypes!$A$2:$B$8,2,FALSE),"")</f>
        <v/>
      </c>
      <c r="C176" s="3"/>
      <c r="D176" s="3" t="str">
        <f>IF(A176&lt;&gt;"",IF([1]sbb_raw_data!$C175="EDE","XETA","Please fill in Segment MIC manually."),"")</f>
        <v/>
      </c>
      <c r="E176" s="3" t="str">
        <f>IF(A176&lt;&gt;"",IF([1]sbb_raw_data!$D175="Order-Match",VLOOKUP([1]sbb_raw_data!$E175,[2]EventTypes!$A$2:$B$6,2,FALSE),VLOOKUP([1]sbb_raw_data!$D175,[2]EventTypes!$A$9:$B$21,2,FALSE)),"")</f>
        <v/>
      </c>
      <c r="F176" s="9" t="str">
        <f>IF(A176&lt;&gt;"",IF([1]sbb_raw_data!$G175="",IF(E176="CAME",F175,"Market"),[1]sbb_raw_data!$G175),"")</f>
        <v/>
      </c>
      <c r="G176" s="9" t="str">
        <f>IF([1]sbb_raw_data!$J175&lt;&gt;"",[1]sbb_raw_data!$J175,"")</f>
        <v/>
      </c>
      <c r="H176" s="3" t="str">
        <f>IF(A176&lt;&gt;"",[1]sbb_raw_data!$H175,"")</f>
        <v/>
      </c>
      <c r="I176" s="3" t="str">
        <f>IF(A176&lt;&gt;"",IF([1]sbb_raw_data!$F175="Buy","BUYI","Error! Must be Buy! This is for share __BUY__ backs!"),"")</f>
        <v/>
      </c>
      <c r="J176" s="3" t="str">
        <f t="shared" si="4"/>
        <v/>
      </c>
      <c r="K176" s="3" t="str">
        <f>IF(A176&lt;&gt;"",[1]sbb_raw_data!$K175,"")</f>
        <v/>
      </c>
      <c r="L176" s="3" t="str">
        <f>IF(A176&lt;&gt;"",[1]sbb_raw_data!$N175,"")</f>
        <v/>
      </c>
      <c r="N176" s="8" t="str">
        <f t="shared" si="5"/>
        <v/>
      </c>
    </row>
    <row r="177" spans="1:14" hidden="1" x14ac:dyDescent="0.2">
      <c r="A177" s="3" t="str">
        <f>IF([1]sbb_raw_data!$A176&lt;&gt;"",CONCATENATE(MID([1]sbb_raw_data!$A176,7,4),"-",MID([1]sbb_raw_data!$A176,4,2),"-",LEFT([1]sbb_raw_data!$A176,2),"T",RIGHT([1]sbb_raw_data!$A176,15),"Z"),"")</f>
        <v/>
      </c>
      <c r="B177" s="3" t="str">
        <f>IF(A177&lt;&gt;"",VLOOKUP([1]sbb_raw_data!$B176,[2]ValidityTypes!$A$2:$B$8,2,FALSE),"")</f>
        <v/>
      </c>
      <c r="C177" s="3"/>
      <c r="D177" s="3" t="str">
        <f>IF(A177&lt;&gt;"",IF([1]sbb_raw_data!$C176="EDE","XETA","Please fill in Segment MIC manually."),"")</f>
        <v/>
      </c>
      <c r="E177" s="3" t="str">
        <f>IF(A177&lt;&gt;"",IF([1]sbb_raw_data!$D176="Order-Match",VLOOKUP([1]sbb_raw_data!$E176,[2]EventTypes!$A$2:$B$6,2,FALSE),VLOOKUP([1]sbb_raw_data!$D176,[2]EventTypes!$A$9:$B$21,2,FALSE)),"")</f>
        <v/>
      </c>
      <c r="F177" s="9" t="str">
        <f>IF(A177&lt;&gt;"",IF([1]sbb_raw_data!$G176="",IF(E177="CAME",F176,"Market"),[1]sbb_raw_data!$G176),"")</f>
        <v/>
      </c>
      <c r="G177" s="9" t="str">
        <f>IF([1]sbb_raw_data!$J176&lt;&gt;"",[1]sbb_raw_data!$J176,"")</f>
        <v/>
      </c>
      <c r="H177" s="3" t="str">
        <f>IF(A177&lt;&gt;"",[1]sbb_raw_data!$H176,"")</f>
        <v/>
      </c>
      <c r="I177" s="3" t="str">
        <f>IF(A177&lt;&gt;"",IF([1]sbb_raw_data!$F176="Buy","BUYI","Error! Must be Buy! This is for share __BUY__ backs!"),"")</f>
        <v/>
      </c>
      <c r="J177" s="3" t="str">
        <f t="shared" si="4"/>
        <v/>
      </c>
      <c r="K177" s="3" t="str">
        <f>IF(A177&lt;&gt;"",[1]sbb_raw_data!$K176,"")</f>
        <v/>
      </c>
      <c r="L177" s="3" t="str">
        <f>IF(A177&lt;&gt;"",[1]sbb_raw_data!$N176,"")</f>
        <v/>
      </c>
      <c r="N177" s="8" t="str">
        <f t="shared" si="5"/>
        <v/>
      </c>
    </row>
    <row r="178" spans="1:14" hidden="1" x14ac:dyDescent="0.2">
      <c r="A178" s="3" t="str">
        <f>IF([1]sbb_raw_data!$A177&lt;&gt;"",CONCATENATE(MID([1]sbb_raw_data!$A177,7,4),"-",MID([1]sbb_raw_data!$A177,4,2),"-",LEFT([1]sbb_raw_data!$A177,2),"T",RIGHT([1]sbb_raw_data!$A177,15),"Z"),"")</f>
        <v/>
      </c>
      <c r="B178" s="3" t="str">
        <f>IF(A178&lt;&gt;"",VLOOKUP([1]sbb_raw_data!$B177,[2]ValidityTypes!$A$2:$B$8,2,FALSE),"")</f>
        <v/>
      </c>
      <c r="C178" s="3"/>
      <c r="D178" s="3" t="str">
        <f>IF(A178&lt;&gt;"",IF([1]sbb_raw_data!$C177="EDE","XETA","Please fill in Segment MIC manually."),"")</f>
        <v/>
      </c>
      <c r="E178" s="3" t="str">
        <f>IF(A178&lt;&gt;"",IF([1]sbb_raw_data!$D177="Order-Match",VLOOKUP([1]sbb_raw_data!$E177,[2]EventTypes!$A$2:$B$6,2,FALSE),VLOOKUP([1]sbb_raw_data!$D177,[2]EventTypes!$A$9:$B$21,2,FALSE)),"")</f>
        <v/>
      </c>
      <c r="F178" s="9" t="str">
        <f>IF(A178&lt;&gt;"",IF([1]sbb_raw_data!$G177="",IF(E178="CAME",F177,"Market"),[1]sbb_raw_data!$G177),"")</f>
        <v/>
      </c>
      <c r="G178" s="9" t="str">
        <f>IF([1]sbb_raw_data!$J177&lt;&gt;"",[1]sbb_raw_data!$J177,"")</f>
        <v/>
      </c>
      <c r="H178" s="3" t="str">
        <f>IF(A178&lt;&gt;"",[1]sbb_raw_data!$H177,"")</f>
        <v/>
      </c>
      <c r="I178" s="3" t="str">
        <f>IF(A178&lt;&gt;"",IF([1]sbb_raw_data!$F177="Buy","BUYI","Error! Must be Buy! This is for share __BUY__ backs!"),"")</f>
        <v/>
      </c>
      <c r="J178" s="3" t="str">
        <f t="shared" si="4"/>
        <v/>
      </c>
      <c r="K178" s="3" t="str">
        <f>IF(A178&lt;&gt;"",[1]sbb_raw_data!$K177,"")</f>
        <v/>
      </c>
      <c r="L178" s="3" t="str">
        <f>IF(A178&lt;&gt;"",[1]sbb_raw_data!$N177,"")</f>
        <v/>
      </c>
      <c r="N178" s="8" t="str">
        <f t="shared" si="5"/>
        <v/>
      </c>
    </row>
    <row r="179" spans="1:14" hidden="1" x14ac:dyDescent="0.2">
      <c r="A179" s="3" t="str">
        <f>IF([1]sbb_raw_data!$A178&lt;&gt;"",CONCATENATE(MID([1]sbb_raw_data!$A178,7,4),"-",MID([1]sbb_raw_data!$A178,4,2),"-",LEFT([1]sbb_raw_data!$A178,2),"T",RIGHT([1]sbb_raw_data!$A178,15),"Z"),"")</f>
        <v/>
      </c>
      <c r="B179" s="3" t="str">
        <f>IF(A179&lt;&gt;"",VLOOKUP([1]sbb_raw_data!$B178,[2]ValidityTypes!$A$2:$B$8,2,FALSE),"")</f>
        <v/>
      </c>
      <c r="C179" s="3"/>
      <c r="D179" s="3" t="str">
        <f>IF(A179&lt;&gt;"",IF([1]sbb_raw_data!$C178="EDE","XETA","Please fill in Segment MIC manually."),"")</f>
        <v/>
      </c>
      <c r="E179" s="3" t="str">
        <f>IF(A179&lt;&gt;"",IF([1]sbb_raw_data!$D178="Order-Match",VLOOKUP([1]sbb_raw_data!$E178,[2]EventTypes!$A$2:$B$6,2,FALSE),VLOOKUP([1]sbb_raw_data!$D178,[2]EventTypes!$A$9:$B$21,2,FALSE)),"")</f>
        <v/>
      </c>
      <c r="F179" s="9" t="str">
        <f>IF(A179&lt;&gt;"",IF([1]sbb_raw_data!$G178="",IF(E179="CAME",F178,"Market"),[1]sbb_raw_data!$G178),"")</f>
        <v/>
      </c>
      <c r="G179" s="9" t="str">
        <f>IF([1]sbb_raw_data!$J178&lt;&gt;"",[1]sbb_raw_data!$J178,"")</f>
        <v/>
      </c>
      <c r="H179" s="3" t="str">
        <f>IF(A179&lt;&gt;"",[1]sbb_raw_data!$H178,"")</f>
        <v/>
      </c>
      <c r="I179" s="3" t="str">
        <f>IF(A179&lt;&gt;"",IF([1]sbb_raw_data!$F178="Buy","BUYI","Error! Must be Buy! This is for share __BUY__ backs!"),"")</f>
        <v/>
      </c>
      <c r="J179" s="3" t="str">
        <f t="shared" si="4"/>
        <v/>
      </c>
      <c r="K179" s="3" t="str">
        <f>IF(A179&lt;&gt;"",[1]sbb_raw_data!$K178,"")</f>
        <v/>
      </c>
      <c r="L179" s="3" t="str">
        <f>IF(A179&lt;&gt;"",[1]sbb_raw_data!$N178,"")</f>
        <v/>
      </c>
      <c r="N179" s="8" t="str">
        <f t="shared" si="5"/>
        <v/>
      </c>
    </row>
    <row r="180" spans="1:14" hidden="1" x14ac:dyDescent="0.2">
      <c r="A180" s="3" t="str">
        <f>IF([1]sbb_raw_data!$A179&lt;&gt;"",CONCATENATE(MID([1]sbb_raw_data!$A179,7,4),"-",MID([1]sbb_raw_data!$A179,4,2),"-",LEFT([1]sbb_raw_data!$A179,2),"T",RIGHT([1]sbb_raw_data!$A179,15),"Z"),"")</f>
        <v/>
      </c>
      <c r="B180" s="3" t="str">
        <f>IF(A180&lt;&gt;"",VLOOKUP([1]sbb_raw_data!$B179,[2]ValidityTypes!$A$2:$B$8,2,FALSE),"")</f>
        <v/>
      </c>
      <c r="C180" s="3"/>
      <c r="D180" s="3" t="str">
        <f>IF(A180&lt;&gt;"",IF([1]sbb_raw_data!$C179="EDE","XETA","Please fill in Segment MIC manually."),"")</f>
        <v/>
      </c>
      <c r="E180" s="3" t="str">
        <f>IF(A180&lt;&gt;"",IF([1]sbb_raw_data!$D179="Order-Match",VLOOKUP([1]sbb_raw_data!$E179,[2]EventTypes!$A$2:$B$6,2,FALSE),VLOOKUP([1]sbb_raw_data!$D179,[2]EventTypes!$A$9:$B$21,2,FALSE)),"")</f>
        <v/>
      </c>
      <c r="F180" s="9" t="str">
        <f>IF(A180&lt;&gt;"",IF([1]sbb_raw_data!$G179="",IF(E180="CAME",F179,"Market"),[1]sbb_raw_data!$G179),"")</f>
        <v/>
      </c>
      <c r="G180" s="9" t="str">
        <f>IF([1]sbb_raw_data!$J179&lt;&gt;"",[1]sbb_raw_data!$J179,"")</f>
        <v/>
      </c>
      <c r="H180" s="3" t="str">
        <f>IF(A180&lt;&gt;"",[1]sbb_raw_data!$H179,"")</f>
        <v/>
      </c>
      <c r="I180" s="3" t="str">
        <f>IF(A180&lt;&gt;"",IF([1]sbb_raw_data!$F179="Buy","BUYI","Error! Must be Buy! This is for share __BUY__ backs!"),"")</f>
        <v/>
      </c>
      <c r="J180" s="3" t="str">
        <f t="shared" si="4"/>
        <v/>
      </c>
      <c r="K180" s="3" t="str">
        <f>IF(A180&lt;&gt;"",[1]sbb_raw_data!$K179,"")</f>
        <v/>
      </c>
      <c r="L180" s="3" t="str">
        <f>IF(A180&lt;&gt;"",[1]sbb_raw_data!$N179,"")</f>
        <v/>
      </c>
      <c r="N180" s="8" t="str">
        <f t="shared" si="5"/>
        <v/>
      </c>
    </row>
    <row r="181" spans="1:14" hidden="1" x14ac:dyDescent="0.2">
      <c r="A181" s="3" t="str">
        <f>IF([1]sbb_raw_data!$A180&lt;&gt;"",CONCATENATE(MID([1]sbb_raw_data!$A180,7,4),"-",MID([1]sbb_raw_data!$A180,4,2),"-",LEFT([1]sbb_raw_data!$A180,2),"T",RIGHT([1]sbb_raw_data!$A180,15),"Z"),"")</f>
        <v/>
      </c>
      <c r="B181" s="3" t="str">
        <f>IF(A181&lt;&gt;"",VLOOKUP([1]sbb_raw_data!$B180,[2]ValidityTypes!$A$2:$B$8,2,FALSE),"")</f>
        <v/>
      </c>
      <c r="C181" s="3"/>
      <c r="D181" s="3" t="str">
        <f>IF(A181&lt;&gt;"",IF([1]sbb_raw_data!$C180="EDE","XETA","Please fill in Segment MIC manually."),"")</f>
        <v/>
      </c>
      <c r="E181" s="3" t="str">
        <f>IF(A181&lt;&gt;"",IF([1]sbb_raw_data!$D180="Order-Match",VLOOKUP([1]sbb_raw_data!$E180,[2]EventTypes!$A$2:$B$6,2,FALSE),VLOOKUP([1]sbb_raw_data!$D180,[2]EventTypes!$A$9:$B$21,2,FALSE)),"")</f>
        <v/>
      </c>
      <c r="F181" s="9" t="str">
        <f>IF(A181&lt;&gt;"",IF([1]sbb_raw_data!$G180="",IF(E181="CAME",F180,"Market"),[1]sbb_raw_data!$G180),"")</f>
        <v/>
      </c>
      <c r="G181" s="9" t="str">
        <f>IF([1]sbb_raw_data!$J180&lt;&gt;"",[1]sbb_raw_data!$J180,"")</f>
        <v/>
      </c>
      <c r="H181" s="3" t="str">
        <f>IF(A181&lt;&gt;"",[1]sbb_raw_data!$H180,"")</f>
        <v/>
      </c>
      <c r="I181" s="3" t="str">
        <f>IF(A181&lt;&gt;"",IF([1]sbb_raw_data!$F180="Buy","BUYI","Error! Must be Buy! This is for share __BUY__ backs!"),"")</f>
        <v/>
      </c>
      <c r="J181" s="3" t="str">
        <f t="shared" si="4"/>
        <v/>
      </c>
      <c r="K181" s="3" t="str">
        <f>IF(A181&lt;&gt;"",[1]sbb_raw_data!$K180,"")</f>
        <v/>
      </c>
      <c r="L181" s="3" t="str">
        <f>IF(A181&lt;&gt;"",[1]sbb_raw_data!$N180,"")</f>
        <v/>
      </c>
      <c r="N181" s="8" t="str">
        <f t="shared" si="5"/>
        <v/>
      </c>
    </row>
    <row r="182" spans="1:14" hidden="1" x14ac:dyDescent="0.2">
      <c r="A182" s="3" t="str">
        <f>IF([1]sbb_raw_data!$A181&lt;&gt;"",CONCATENATE(MID([1]sbb_raw_data!$A181,7,4),"-",MID([1]sbb_raw_data!$A181,4,2),"-",LEFT([1]sbb_raw_data!$A181,2),"T",RIGHT([1]sbb_raw_data!$A181,15),"Z"),"")</f>
        <v/>
      </c>
      <c r="B182" s="3" t="str">
        <f>IF(A182&lt;&gt;"",VLOOKUP([1]sbb_raw_data!$B181,[2]ValidityTypes!$A$2:$B$8,2,FALSE),"")</f>
        <v/>
      </c>
      <c r="C182" s="3"/>
      <c r="D182" s="3" t="str">
        <f>IF(A182&lt;&gt;"",IF([1]sbb_raw_data!$C181="EDE","XETA","Please fill in Segment MIC manually."),"")</f>
        <v/>
      </c>
      <c r="E182" s="3" t="str">
        <f>IF(A182&lt;&gt;"",IF([1]sbb_raw_data!$D181="Order-Match",VLOOKUP([1]sbb_raw_data!$E181,[2]EventTypes!$A$2:$B$6,2,FALSE),VLOOKUP([1]sbb_raw_data!$D181,[2]EventTypes!$A$9:$B$21,2,FALSE)),"")</f>
        <v/>
      </c>
      <c r="F182" s="9" t="str">
        <f>IF(A182&lt;&gt;"",IF([1]sbb_raw_data!$G181="",IF(E182="CAME",F181,"Market"),[1]sbb_raw_data!$G181),"")</f>
        <v/>
      </c>
      <c r="G182" s="9" t="str">
        <f>IF([1]sbb_raw_data!$J181&lt;&gt;"",[1]sbb_raw_data!$J181,"")</f>
        <v/>
      </c>
      <c r="H182" s="3" t="str">
        <f>IF(A182&lt;&gt;"",[1]sbb_raw_data!$H181,"")</f>
        <v/>
      </c>
      <c r="I182" s="3" t="str">
        <f>IF(A182&lt;&gt;"",IF([1]sbb_raw_data!$F181="Buy","BUYI","Error! Must be Buy! This is for share __BUY__ backs!"),"")</f>
        <v/>
      </c>
      <c r="J182" s="3" t="str">
        <f t="shared" si="4"/>
        <v/>
      </c>
      <c r="K182" s="3" t="str">
        <f>IF(A182&lt;&gt;"",[1]sbb_raw_data!$K181,"")</f>
        <v/>
      </c>
      <c r="L182" s="3" t="str">
        <f>IF(A182&lt;&gt;"",[1]sbb_raw_data!$N181,"")</f>
        <v/>
      </c>
      <c r="N182" s="8" t="str">
        <f t="shared" si="5"/>
        <v/>
      </c>
    </row>
    <row r="183" spans="1:14" hidden="1" x14ac:dyDescent="0.2">
      <c r="A183" s="3" t="str">
        <f>IF([1]sbb_raw_data!$A182&lt;&gt;"",CONCATENATE(MID([1]sbb_raw_data!$A182,7,4),"-",MID([1]sbb_raw_data!$A182,4,2),"-",LEFT([1]sbb_raw_data!$A182,2),"T",RIGHT([1]sbb_raw_data!$A182,15),"Z"),"")</f>
        <v/>
      </c>
      <c r="B183" s="3" t="str">
        <f>IF(A183&lt;&gt;"",VLOOKUP([1]sbb_raw_data!$B182,[2]ValidityTypes!$A$2:$B$8,2,FALSE),"")</f>
        <v/>
      </c>
      <c r="C183" s="3"/>
      <c r="D183" s="3" t="str">
        <f>IF(A183&lt;&gt;"",IF([1]sbb_raw_data!$C182="EDE","XETA","Please fill in Segment MIC manually."),"")</f>
        <v/>
      </c>
      <c r="E183" s="3" t="str">
        <f>IF(A183&lt;&gt;"",IF([1]sbb_raw_data!$D182="Order-Match",VLOOKUP([1]sbb_raw_data!$E182,[2]EventTypes!$A$2:$B$6,2,FALSE),VLOOKUP([1]sbb_raw_data!$D182,[2]EventTypes!$A$9:$B$21,2,FALSE)),"")</f>
        <v/>
      </c>
      <c r="F183" s="9" t="str">
        <f>IF(A183&lt;&gt;"",IF([1]sbb_raw_data!$G182="",IF(E183="CAME",F182,"Market"),[1]sbb_raw_data!$G182),"")</f>
        <v/>
      </c>
      <c r="G183" s="9" t="str">
        <f>IF([1]sbb_raw_data!$J182&lt;&gt;"",[1]sbb_raw_data!$J182,"")</f>
        <v/>
      </c>
      <c r="H183" s="3" t="str">
        <f>IF(A183&lt;&gt;"",[1]sbb_raw_data!$H182,"")</f>
        <v/>
      </c>
      <c r="I183" s="3" t="str">
        <f>IF(A183&lt;&gt;"",IF([1]sbb_raw_data!$F182="Buy","BUYI","Error! Must be Buy! This is for share __BUY__ backs!"),"")</f>
        <v/>
      </c>
      <c r="J183" s="3" t="str">
        <f t="shared" si="4"/>
        <v/>
      </c>
      <c r="K183" s="3" t="str">
        <f>IF(A183&lt;&gt;"",[1]sbb_raw_data!$K182,"")</f>
        <v/>
      </c>
      <c r="L183" s="3" t="str">
        <f>IF(A183&lt;&gt;"",[1]sbb_raw_data!$N182,"")</f>
        <v/>
      </c>
      <c r="N183" s="8" t="str">
        <f t="shared" si="5"/>
        <v/>
      </c>
    </row>
    <row r="184" spans="1:14" hidden="1" x14ac:dyDescent="0.2">
      <c r="A184" s="3" t="str">
        <f>IF([1]sbb_raw_data!$A183&lt;&gt;"",CONCATENATE(MID([1]sbb_raw_data!$A183,7,4),"-",MID([1]sbb_raw_data!$A183,4,2),"-",LEFT([1]sbb_raw_data!$A183,2),"T",RIGHT([1]sbb_raw_data!$A183,15),"Z"),"")</f>
        <v/>
      </c>
      <c r="B184" s="3" t="str">
        <f>IF(A184&lt;&gt;"",VLOOKUP([1]sbb_raw_data!$B183,[2]ValidityTypes!$A$2:$B$8,2,FALSE),"")</f>
        <v/>
      </c>
      <c r="C184" s="3"/>
      <c r="D184" s="3" t="str">
        <f>IF(A184&lt;&gt;"",IF([1]sbb_raw_data!$C183="EDE","XETA","Please fill in Segment MIC manually."),"")</f>
        <v/>
      </c>
      <c r="E184" s="3" t="str">
        <f>IF(A184&lt;&gt;"",IF([1]sbb_raw_data!$D183="Order-Match",VLOOKUP([1]sbb_raw_data!$E183,[2]EventTypes!$A$2:$B$6,2,FALSE),VLOOKUP([1]sbb_raw_data!$D183,[2]EventTypes!$A$9:$B$21,2,FALSE)),"")</f>
        <v/>
      </c>
      <c r="F184" s="9" t="str">
        <f>IF(A184&lt;&gt;"",IF([1]sbb_raw_data!$G183="",IF(E184="CAME",F183,"Market"),[1]sbb_raw_data!$G183),"")</f>
        <v/>
      </c>
      <c r="G184" s="9" t="str">
        <f>IF([1]sbb_raw_data!$J183&lt;&gt;"",[1]sbb_raw_data!$J183,"")</f>
        <v/>
      </c>
      <c r="H184" s="3" t="str">
        <f>IF(A184&lt;&gt;"",[1]sbb_raw_data!$H183,"")</f>
        <v/>
      </c>
      <c r="I184" s="3" t="str">
        <f>IF(A184&lt;&gt;"",IF([1]sbb_raw_data!$F183="Buy","BUYI","Error! Must be Buy! This is for share __BUY__ backs!"),"")</f>
        <v/>
      </c>
      <c r="J184" s="3" t="str">
        <f t="shared" si="4"/>
        <v/>
      </c>
      <c r="K184" s="3" t="str">
        <f>IF(A184&lt;&gt;"",[1]sbb_raw_data!$K183,"")</f>
        <v/>
      </c>
      <c r="L184" s="3" t="str">
        <f>IF(A184&lt;&gt;"",[1]sbb_raw_data!$N183,"")</f>
        <v/>
      </c>
      <c r="N184" s="8" t="str">
        <f t="shared" si="5"/>
        <v/>
      </c>
    </row>
    <row r="185" spans="1:14" hidden="1" x14ac:dyDescent="0.2">
      <c r="A185" s="3" t="str">
        <f>IF([1]sbb_raw_data!$A184&lt;&gt;"",CONCATENATE(MID([1]sbb_raw_data!$A184,7,4),"-",MID([1]sbb_raw_data!$A184,4,2),"-",LEFT([1]sbb_raw_data!$A184,2),"T",RIGHT([1]sbb_raw_data!$A184,15),"Z"),"")</f>
        <v/>
      </c>
      <c r="B185" s="3" t="str">
        <f>IF(A185&lt;&gt;"",VLOOKUP([1]sbb_raw_data!$B184,[2]ValidityTypes!$A$2:$B$8,2,FALSE),"")</f>
        <v/>
      </c>
      <c r="C185" s="3"/>
      <c r="D185" s="3" t="str">
        <f>IF(A185&lt;&gt;"",IF([1]sbb_raw_data!$C184="EDE","XETA","Please fill in Segment MIC manually."),"")</f>
        <v/>
      </c>
      <c r="E185" s="3" t="str">
        <f>IF(A185&lt;&gt;"",IF([1]sbb_raw_data!$D184="Order-Match",VLOOKUP([1]sbb_raw_data!$E184,[2]EventTypes!$A$2:$B$6,2,FALSE),VLOOKUP([1]sbb_raw_data!$D184,[2]EventTypes!$A$9:$B$21,2,FALSE)),"")</f>
        <v/>
      </c>
      <c r="F185" s="9" t="str">
        <f>IF(A185&lt;&gt;"",IF([1]sbb_raw_data!$G184="",IF(E185="CAME",F184,"Market"),[1]sbb_raw_data!$G184),"")</f>
        <v/>
      </c>
      <c r="G185" s="9" t="str">
        <f>IF([1]sbb_raw_data!$J184&lt;&gt;"",[1]sbb_raw_data!$J184,"")</f>
        <v/>
      </c>
      <c r="H185" s="3" t="str">
        <f>IF(A185&lt;&gt;"",[1]sbb_raw_data!$H184,"")</f>
        <v/>
      </c>
      <c r="I185" s="3" t="str">
        <f>IF(A185&lt;&gt;"",IF([1]sbb_raw_data!$F184="Buy","BUYI","Error! Must be Buy! This is for share __BUY__ backs!"),"")</f>
        <v/>
      </c>
      <c r="J185" s="3" t="str">
        <f t="shared" si="4"/>
        <v/>
      </c>
      <c r="K185" s="3" t="str">
        <f>IF(A185&lt;&gt;"",[1]sbb_raw_data!$K184,"")</f>
        <v/>
      </c>
      <c r="L185" s="3" t="str">
        <f>IF(A185&lt;&gt;"",[1]sbb_raw_data!$N184,"")</f>
        <v/>
      </c>
      <c r="N185" s="8" t="str">
        <f t="shared" si="5"/>
        <v/>
      </c>
    </row>
    <row r="186" spans="1:14" hidden="1" x14ac:dyDescent="0.2">
      <c r="A186" s="3" t="str">
        <f>IF([1]sbb_raw_data!$A185&lt;&gt;"",CONCATENATE(MID([1]sbb_raw_data!$A185,7,4),"-",MID([1]sbb_raw_data!$A185,4,2),"-",LEFT([1]sbb_raw_data!$A185,2),"T",RIGHT([1]sbb_raw_data!$A185,15),"Z"),"")</f>
        <v/>
      </c>
      <c r="B186" s="3" t="str">
        <f>IF(A186&lt;&gt;"",VLOOKUP([1]sbb_raw_data!$B185,[2]ValidityTypes!$A$2:$B$8,2,FALSE),"")</f>
        <v/>
      </c>
      <c r="C186" s="3"/>
      <c r="D186" s="3" t="str">
        <f>IF(A186&lt;&gt;"",IF([1]sbb_raw_data!$C185="EDE","XETA","Please fill in Segment MIC manually."),"")</f>
        <v/>
      </c>
      <c r="E186" s="3" t="str">
        <f>IF(A186&lt;&gt;"",IF([1]sbb_raw_data!$D185="Order-Match",VLOOKUP([1]sbb_raw_data!$E185,[2]EventTypes!$A$2:$B$6,2,FALSE),VLOOKUP([1]sbb_raw_data!$D185,[2]EventTypes!$A$9:$B$21,2,FALSE)),"")</f>
        <v/>
      </c>
      <c r="F186" s="9" t="str">
        <f>IF(A186&lt;&gt;"",IF([1]sbb_raw_data!$G185="",IF(E186="CAME",F185,"Market"),[1]sbb_raw_data!$G185),"")</f>
        <v/>
      </c>
      <c r="G186" s="9" t="str">
        <f>IF([1]sbb_raw_data!$J185&lt;&gt;"",[1]sbb_raw_data!$J185,"")</f>
        <v/>
      </c>
      <c r="H186" s="3" t="str">
        <f>IF(A186&lt;&gt;"",[1]sbb_raw_data!$H185,"")</f>
        <v/>
      </c>
      <c r="I186" s="3" t="str">
        <f>IF(A186&lt;&gt;"",IF([1]sbb_raw_data!$F185="Buy","BUYI","Error! Must be Buy! This is for share __BUY__ backs!"),"")</f>
        <v/>
      </c>
      <c r="J186" s="3" t="str">
        <f t="shared" si="4"/>
        <v/>
      </c>
      <c r="K186" s="3" t="str">
        <f>IF(A186&lt;&gt;"",[1]sbb_raw_data!$K185,"")</f>
        <v/>
      </c>
      <c r="L186" s="3" t="str">
        <f>IF(A186&lt;&gt;"",[1]sbb_raw_data!$N185,"")</f>
        <v/>
      </c>
      <c r="N186" s="8" t="str">
        <f t="shared" si="5"/>
        <v/>
      </c>
    </row>
    <row r="187" spans="1:14" hidden="1" x14ac:dyDescent="0.2">
      <c r="A187" s="3" t="str">
        <f>IF([1]sbb_raw_data!$A186&lt;&gt;"",CONCATENATE(MID([1]sbb_raw_data!$A186,7,4),"-",MID([1]sbb_raw_data!$A186,4,2),"-",LEFT([1]sbb_raw_data!$A186,2),"T",RIGHT([1]sbb_raw_data!$A186,15),"Z"),"")</f>
        <v/>
      </c>
      <c r="B187" s="3" t="str">
        <f>IF(A187&lt;&gt;"",VLOOKUP([1]sbb_raw_data!$B186,[2]ValidityTypes!$A$2:$B$8,2,FALSE),"")</f>
        <v/>
      </c>
      <c r="C187" s="3"/>
      <c r="D187" s="3" t="str">
        <f>IF(A187&lt;&gt;"",IF([1]sbb_raw_data!$C186="EDE","XETA","Please fill in Segment MIC manually."),"")</f>
        <v/>
      </c>
      <c r="E187" s="3" t="str">
        <f>IF(A187&lt;&gt;"",IF([1]sbb_raw_data!$D186="Order-Match",VLOOKUP([1]sbb_raw_data!$E186,[2]EventTypes!$A$2:$B$6,2,FALSE),VLOOKUP([1]sbb_raw_data!$D186,[2]EventTypes!$A$9:$B$21,2,FALSE)),"")</f>
        <v/>
      </c>
      <c r="F187" s="9" t="str">
        <f>IF(A187&lt;&gt;"",IF([1]sbb_raw_data!$G186="",IF(E187="CAME",F186,"Market"),[1]sbb_raw_data!$G186),"")</f>
        <v/>
      </c>
      <c r="G187" s="9" t="str">
        <f>IF([1]sbb_raw_data!$J186&lt;&gt;"",[1]sbb_raw_data!$J186,"")</f>
        <v/>
      </c>
      <c r="H187" s="3" t="str">
        <f>IF(A187&lt;&gt;"",[1]sbb_raw_data!$H186,"")</f>
        <v/>
      </c>
      <c r="I187" s="3" t="str">
        <f>IF(A187&lt;&gt;"",IF([1]sbb_raw_data!$F186="Buy","BUYI","Error! Must be Buy! This is for share __BUY__ backs!"),"")</f>
        <v/>
      </c>
      <c r="J187" s="3" t="str">
        <f t="shared" si="4"/>
        <v/>
      </c>
      <c r="K187" s="3" t="str">
        <f>IF(A187&lt;&gt;"",[1]sbb_raw_data!$K186,"")</f>
        <v/>
      </c>
      <c r="L187" s="3" t="str">
        <f>IF(A187&lt;&gt;"",[1]sbb_raw_data!$N186,"")</f>
        <v/>
      </c>
      <c r="N187" s="8" t="str">
        <f t="shared" si="5"/>
        <v/>
      </c>
    </row>
    <row r="188" spans="1:14" hidden="1" x14ac:dyDescent="0.2">
      <c r="A188" s="3" t="str">
        <f>IF([1]sbb_raw_data!$A187&lt;&gt;"",CONCATENATE(MID([1]sbb_raw_data!$A187,7,4),"-",MID([1]sbb_raw_data!$A187,4,2),"-",LEFT([1]sbb_raw_data!$A187,2),"T",RIGHT([1]sbb_raw_data!$A187,15),"Z"),"")</f>
        <v/>
      </c>
      <c r="B188" s="3" t="str">
        <f>IF(A188&lt;&gt;"",VLOOKUP([1]sbb_raw_data!$B187,[2]ValidityTypes!$A$2:$B$8,2,FALSE),"")</f>
        <v/>
      </c>
      <c r="C188" s="3"/>
      <c r="D188" s="3" t="str">
        <f>IF(A188&lt;&gt;"",IF([1]sbb_raw_data!$C187="EDE","XETA","Please fill in Segment MIC manually."),"")</f>
        <v/>
      </c>
      <c r="E188" s="3" t="str">
        <f>IF(A188&lt;&gt;"",IF([1]sbb_raw_data!$D187="Order-Match",VLOOKUP([1]sbb_raw_data!$E187,[2]EventTypes!$A$2:$B$6,2,FALSE),VLOOKUP([1]sbb_raw_data!$D187,[2]EventTypes!$A$9:$B$21,2,FALSE)),"")</f>
        <v/>
      </c>
      <c r="F188" s="9" t="str">
        <f>IF(A188&lt;&gt;"",IF([1]sbb_raw_data!$G187="",IF(E188="CAME",F187,"Market"),[1]sbb_raw_data!$G187),"")</f>
        <v/>
      </c>
      <c r="G188" s="9" t="str">
        <f>IF([1]sbb_raw_data!$J187&lt;&gt;"",[1]sbb_raw_data!$J187,"")</f>
        <v/>
      </c>
      <c r="H188" s="3" t="str">
        <f>IF(A188&lt;&gt;"",[1]sbb_raw_data!$H187,"")</f>
        <v/>
      </c>
      <c r="I188" s="3" t="str">
        <f>IF(A188&lt;&gt;"",IF([1]sbb_raw_data!$F187="Buy","BUYI","Error! Must be Buy! This is for share __BUY__ backs!"),"")</f>
        <v/>
      </c>
      <c r="J188" s="3" t="str">
        <f t="shared" si="4"/>
        <v/>
      </c>
      <c r="K188" s="3" t="str">
        <f>IF(A188&lt;&gt;"",[1]sbb_raw_data!$K187,"")</f>
        <v/>
      </c>
      <c r="L188" s="3" t="str">
        <f>IF(A188&lt;&gt;"",[1]sbb_raw_data!$N187,"")</f>
        <v/>
      </c>
      <c r="N188" s="8" t="str">
        <f t="shared" si="5"/>
        <v/>
      </c>
    </row>
    <row r="189" spans="1:14" hidden="1" x14ac:dyDescent="0.2">
      <c r="A189" s="3" t="str">
        <f>IF([1]sbb_raw_data!$A188&lt;&gt;"",CONCATENATE(MID([1]sbb_raw_data!$A188,7,4),"-",MID([1]sbb_raw_data!$A188,4,2),"-",LEFT([1]sbb_raw_data!$A188,2),"T",RIGHT([1]sbb_raw_data!$A188,15),"Z"),"")</f>
        <v/>
      </c>
      <c r="B189" s="3" t="str">
        <f>IF(A189&lt;&gt;"",VLOOKUP([1]sbb_raw_data!$B188,[2]ValidityTypes!$A$2:$B$8,2,FALSE),"")</f>
        <v/>
      </c>
      <c r="C189" s="3"/>
      <c r="D189" s="3" t="str">
        <f>IF(A189&lt;&gt;"",IF([1]sbb_raw_data!$C188="EDE","XETA","Please fill in Segment MIC manually."),"")</f>
        <v/>
      </c>
      <c r="E189" s="3" t="str">
        <f>IF(A189&lt;&gt;"",IF([1]sbb_raw_data!$D188="Order-Match",VLOOKUP([1]sbb_raw_data!$E188,[2]EventTypes!$A$2:$B$6,2,FALSE),VLOOKUP([1]sbb_raw_data!$D188,[2]EventTypes!$A$9:$B$21,2,FALSE)),"")</f>
        <v/>
      </c>
      <c r="F189" s="9" t="str">
        <f>IF(A189&lt;&gt;"",IF([1]sbb_raw_data!$G188="",IF(E189="CAME",F188,"Market"),[1]sbb_raw_data!$G188),"")</f>
        <v/>
      </c>
      <c r="G189" s="9" t="str">
        <f>IF([1]sbb_raw_data!$J188&lt;&gt;"",[1]sbb_raw_data!$J188,"")</f>
        <v/>
      </c>
      <c r="H189" s="3" t="str">
        <f>IF(A189&lt;&gt;"",[1]sbb_raw_data!$H188,"")</f>
        <v/>
      </c>
      <c r="I189" s="3" t="str">
        <f>IF(A189&lt;&gt;"",IF([1]sbb_raw_data!$F188="Buy","BUYI","Error! Must be Buy! This is for share __BUY__ backs!"),"")</f>
        <v/>
      </c>
      <c r="J189" s="3" t="str">
        <f t="shared" si="4"/>
        <v/>
      </c>
      <c r="K189" s="3" t="str">
        <f>IF(A189&lt;&gt;"",[1]sbb_raw_data!$K188,"")</f>
        <v/>
      </c>
      <c r="L189" s="3" t="str">
        <f>IF(A189&lt;&gt;"",[1]sbb_raw_data!$N188,"")</f>
        <v/>
      </c>
      <c r="N189" s="8" t="str">
        <f t="shared" si="5"/>
        <v/>
      </c>
    </row>
    <row r="190" spans="1:14" hidden="1" x14ac:dyDescent="0.2">
      <c r="A190" s="3" t="str">
        <f>IF([1]sbb_raw_data!$A189&lt;&gt;"",CONCATENATE(MID([1]sbb_raw_data!$A189,7,4),"-",MID([1]sbb_raw_data!$A189,4,2),"-",LEFT([1]sbb_raw_data!$A189,2),"T",RIGHT([1]sbb_raw_data!$A189,15),"Z"),"")</f>
        <v/>
      </c>
      <c r="B190" s="3" t="str">
        <f>IF(A190&lt;&gt;"",VLOOKUP([1]sbb_raw_data!$B189,[2]ValidityTypes!$A$2:$B$8,2,FALSE),"")</f>
        <v/>
      </c>
      <c r="C190" s="3"/>
      <c r="D190" s="3" t="str">
        <f>IF(A190&lt;&gt;"",IF([1]sbb_raw_data!$C189="EDE","XETA","Please fill in Segment MIC manually."),"")</f>
        <v/>
      </c>
      <c r="E190" s="3" t="str">
        <f>IF(A190&lt;&gt;"",IF([1]sbb_raw_data!$D189="Order-Match",VLOOKUP([1]sbb_raw_data!$E189,[2]EventTypes!$A$2:$B$6,2,FALSE),VLOOKUP([1]sbb_raw_data!$D189,[2]EventTypes!$A$9:$B$21,2,FALSE)),"")</f>
        <v/>
      </c>
      <c r="F190" s="9" t="str">
        <f>IF(A190&lt;&gt;"",IF([1]sbb_raw_data!$G189="",IF(E190="CAME",F189,"Market"),[1]sbb_raw_data!$G189),"")</f>
        <v/>
      </c>
      <c r="G190" s="9" t="str">
        <f>IF([1]sbb_raw_data!$J189&lt;&gt;"",[1]sbb_raw_data!$J189,"")</f>
        <v/>
      </c>
      <c r="H190" s="3" t="str">
        <f>IF(A190&lt;&gt;"",[1]sbb_raw_data!$H189,"")</f>
        <v/>
      </c>
      <c r="I190" s="3" t="str">
        <f>IF(A190&lt;&gt;"",IF([1]sbb_raw_data!$F189="Buy","BUYI","Error! Must be Buy! This is for share __BUY__ backs!"),"")</f>
        <v/>
      </c>
      <c r="J190" s="3" t="str">
        <f t="shared" si="4"/>
        <v/>
      </c>
      <c r="K190" s="3" t="str">
        <f>IF(A190&lt;&gt;"",[1]sbb_raw_data!$K189,"")</f>
        <v/>
      </c>
      <c r="L190" s="3" t="str">
        <f>IF(A190&lt;&gt;"",[1]sbb_raw_data!$N189,"")</f>
        <v/>
      </c>
      <c r="N190" s="8" t="str">
        <f t="shared" si="5"/>
        <v/>
      </c>
    </row>
    <row r="191" spans="1:14" hidden="1" x14ac:dyDescent="0.2">
      <c r="A191" s="3" t="str">
        <f>IF([1]sbb_raw_data!$A190&lt;&gt;"",CONCATENATE(MID([1]sbb_raw_data!$A190,7,4),"-",MID([1]sbb_raw_data!$A190,4,2),"-",LEFT([1]sbb_raw_data!$A190,2),"T",RIGHT([1]sbb_raw_data!$A190,15),"Z"),"")</f>
        <v/>
      </c>
      <c r="B191" s="3" t="str">
        <f>IF(A191&lt;&gt;"",VLOOKUP([1]sbb_raw_data!$B190,[2]ValidityTypes!$A$2:$B$8,2,FALSE),"")</f>
        <v/>
      </c>
      <c r="C191" s="3"/>
      <c r="D191" s="3" t="str">
        <f>IF(A191&lt;&gt;"",IF([1]sbb_raw_data!$C190="EDE","XETA","Please fill in Segment MIC manually."),"")</f>
        <v/>
      </c>
      <c r="E191" s="3" t="str">
        <f>IF(A191&lt;&gt;"",IF([1]sbb_raw_data!$D190="Order-Match",VLOOKUP([1]sbb_raw_data!$E190,[2]EventTypes!$A$2:$B$6,2,FALSE),VLOOKUP([1]sbb_raw_data!$D190,[2]EventTypes!$A$9:$B$21,2,FALSE)),"")</f>
        <v/>
      </c>
      <c r="F191" s="9" t="str">
        <f>IF(A191&lt;&gt;"",IF([1]sbb_raw_data!$G190="",IF(E191="CAME",F190,"Market"),[1]sbb_raw_data!$G190),"")</f>
        <v/>
      </c>
      <c r="G191" s="9" t="str">
        <f>IF([1]sbb_raw_data!$J190&lt;&gt;"",[1]sbb_raw_data!$J190,"")</f>
        <v/>
      </c>
      <c r="H191" s="3" t="str">
        <f>IF(A191&lt;&gt;"",[1]sbb_raw_data!$H190,"")</f>
        <v/>
      </c>
      <c r="I191" s="3" t="str">
        <f>IF(A191&lt;&gt;"",IF([1]sbb_raw_data!$F190="Buy","BUYI","Error! Must be Buy! This is for share __BUY__ backs!"),"")</f>
        <v/>
      </c>
      <c r="J191" s="3" t="str">
        <f t="shared" si="4"/>
        <v/>
      </c>
      <c r="K191" s="3" t="str">
        <f>IF(A191&lt;&gt;"",[1]sbb_raw_data!$K190,"")</f>
        <v/>
      </c>
      <c r="L191" s="3" t="str">
        <f>IF(A191&lt;&gt;"",[1]sbb_raw_data!$N190,"")</f>
        <v/>
      </c>
      <c r="N191" s="8" t="str">
        <f t="shared" si="5"/>
        <v/>
      </c>
    </row>
    <row r="192" spans="1:14" hidden="1" x14ac:dyDescent="0.2">
      <c r="A192" s="3" t="str">
        <f>IF([1]sbb_raw_data!$A191&lt;&gt;"",CONCATENATE(MID([1]sbb_raw_data!$A191,7,4),"-",MID([1]sbb_raw_data!$A191,4,2),"-",LEFT([1]sbb_raw_data!$A191,2),"T",RIGHT([1]sbb_raw_data!$A191,15),"Z"),"")</f>
        <v/>
      </c>
      <c r="B192" s="3" t="str">
        <f>IF(A192&lt;&gt;"",VLOOKUP([1]sbb_raw_data!$B191,[2]ValidityTypes!$A$2:$B$8,2,FALSE),"")</f>
        <v/>
      </c>
      <c r="C192" s="3"/>
      <c r="D192" s="3" t="str">
        <f>IF(A192&lt;&gt;"",IF([1]sbb_raw_data!$C191="EDE","XETA","Please fill in Segment MIC manually."),"")</f>
        <v/>
      </c>
      <c r="E192" s="3" t="str">
        <f>IF(A192&lt;&gt;"",IF([1]sbb_raw_data!$D191="Order-Match",VLOOKUP([1]sbb_raw_data!$E191,[2]EventTypes!$A$2:$B$6,2,FALSE),VLOOKUP([1]sbb_raw_data!$D191,[2]EventTypes!$A$9:$B$21,2,FALSE)),"")</f>
        <v/>
      </c>
      <c r="F192" s="9" t="str">
        <f>IF(A192&lt;&gt;"",IF([1]sbb_raw_data!$G191="",IF(E192="CAME",F191,"Market"),[1]sbb_raw_data!$G191),"")</f>
        <v/>
      </c>
      <c r="G192" s="9" t="str">
        <f>IF([1]sbb_raw_data!$J191&lt;&gt;"",[1]sbb_raw_data!$J191,"")</f>
        <v/>
      </c>
      <c r="H192" s="3" t="str">
        <f>IF(A192&lt;&gt;"",[1]sbb_raw_data!$H191,"")</f>
        <v/>
      </c>
      <c r="I192" s="3" t="str">
        <f>IF(A192&lt;&gt;"",IF([1]sbb_raw_data!$F191="Buy","BUYI","Error! Must be Buy! This is for share __BUY__ backs!"),"")</f>
        <v/>
      </c>
      <c r="J192" s="3" t="str">
        <f t="shared" si="4"/>
        <v/>
      </c>
      <c r="K192" s="3" t="str">
        <f>IF(A192&lt;&gt;"",[1]sbb_raw_data!$K191,"")</f>
        <v/>
      </c>
      <c r="L192" s="3" t="str">
        <f>IF(A192&lt;&gt;"",[1]sbb_raw_data!$N191,"")</f>
        <v/>
      </c>
      <c r="N192" s="8" t="str">
        <f t="shared" si="5"/>
        <v/>
      </c>
    </row>
    <row r="193" spans="1:14" hidden="1" x14ac:dyDescent="0.2">
      <c r="A193" s="3" t="str">
        <f>IF([1]sbb_raw_data!$A192&lt;&gt;"",CONCATENATE(MID([1]sbb_raw_data!$A192,7,4),"-",MID([1]sbb_raw_data!$A192,4,2),"-",LEFT([1]sbb_raw_data!$A192,2),"T",RIGHT([1]sbb_raw_data!$A192,15),"Z"),"")</f>
        <v/>
      </c>
      <c r="B193" s="3" t="str">
        <f>IF(A193&lt;&gt;"",VLOOKUP([1]sbb_raw_data!$B192,[2]ValidityTypes!$A$2:$B$8,2,FALSE),"")</f>
        <v/>
      </c>
      <c r="C193" s="3"/>
      <c r="D193" s="3" t="str">
        <f>IF(A193&lt;&gt;"",IF([1]sbb_raw_data!$C192="EDE","XETA","Please fill in Segment MIC manually."),"")</f>
        <v/>
      </c>
      <c r="E193" s="3" t="str">
        <f>IF(A193&lt;&gt;"",IF([1]sbb_raw_data!$D192="Order-Match",VLOOKUP([1]sbb_raw_data!$E192,[2]EventTypes!$A$2:$B$6,2,FALSE),VLOOKUP([1]sbb_raw_data!$D192,[2]EventTypes!$A$9:$B$21,2,FALSE)),"")</f>
        <v/>
      </c>
      <c r="F193" s="9" t="str">
        <f>IF(A193&lt;&gt;"",IF([1]sbb_raw_data!$G192="",IF(E193="CAME",F192,"Market"),[1]sbb_raw_data!$G192),"")</f>
        <v/>
      </c>
      <c r="G193" s="9" t="str">
        <f>IF([1]sbb_raw_data!$J192&lt;&gt;"",[1]sbb_raw_data!$J192,"")</f>
        <v/>
      </c>
      <c r="H193" s="3" t="str">
        <f>IF(A193&lt;&gt;"",[1]sbb_raw_data!$H192,"")</f>
        <v/>
      </c>
      <c r="I193" s="3" t="str">
        <f>IF(A193&lt;&gt;"",IF([1]sbb_raw_data!$F192="Buy","BUYI","Error! Must be Buy! This is for share __BUY__ backs!"),"")</f>
        <v/>
      </c>
      <c r="J193" s="3" t="str">
        <f t="shared" si="4"/>
        <v/>
      </c>
      <c r="K193" s="3" t="str">
        <f>IF(A193&lt;&gt;"",[1]sbb_raw_data!$K192,"")</f>
        <v/>
      </c>
      <c r="L193" s="3" t="str">
        <f>IF(A193&lt;&gt;"",[1]sbb_raw_data!$N192,"")</f>
        <v/>
      </c>
      <c r="N193" s="8" t="str">
        <f t="shared" si="5"/>
        <v/>
      </c>
    </row>
    <row r="194" spans="1:14" hidden="1" x14ac:dyDescent="0.2">
      <c r="A194" s="3" t="str">
        <f>IF([1]sbb_raw_data!$A193&lt;&gt;"",CONCATENATE(MID([1]sbb_raw_data!$A193,7,4),"-",MID([1]sbb_raw_data!$A193,4,2),"-",LEFT([1]sbb_raw_data!$A193,2),"T",RIGHT([1]sbb_raw_data!$A193,15),"Z"),"")</f>
        <v/>
      </c>
      <c r="B194" s="3" t="str">
        <f>IF(A194&lt;&gt;"",VLOOKUP([1]sbb_raw_data!$B193,[2]ValidityTypes!$A$2:$B$8,2,FALSE),"")</f>
        <v/>
      </c>
      <c r="C194" s="3"/>
      <c r="D194" s="3" t="str">
        <f>IF(A194&lt;&gt;"",IF([1]sbb_raw_data!$C193="EDE","XETA","Please fill in Segment MIC manually."),"")</f>
        <v/>
      </c>
      <c r="E194" s="3" t="str">
        <f>IF(A194&lt;&gt;"",IF([1]sbb_raw_data!$D193="Order-Match",VLOOKUP([1]sbb_raw_data!$E193,[2]EventTypes!$A$2:$B$6,2,FALSE),VLOOKUP([1]sbb_raw_data!$D193,[2]EventTypes!$A$9:$B$21,2,FALSE)),"")</f>
        <v/>
      </c>
      <c r="F194" s="9" t="str">
        <f>IF(A194&lt;&gt;"",IF([1]sbb_raw_data!$G193="",IF(E194="CAME",F193,"Market"),[1]sbb_raw_data!$G193),"")</f>
        <v/>
      </c>
      <c r="G194" s="9" t="str">
        <f>IF([1]sbb_raw_data!$J193&lt;&gt;"",[1]sbb_raw_data!$J193,"")</f>
        <v/>
      </c>
      <c r="H194" s="3" t="str">
        <f>IF(A194&lt;&gt;"",[1]sbb_raw_data!$H193,"")</f>
        <v/>
      </c>
      <c r="I194" s="3" t="str">
        <f>IF(A194&lt;&gt;"",IF([1]sbb_raw_data!$F193="Buy","BUYI","Error! Must be Buy! This is for share __BUY__ backs!"),"")</f>
        <v/>
      </c>
      <c r="J194" s="3" t="str">
        <f t="shared" si="4"/>
        <v/>
      </c>
      <c r="K194" s="3" t="str">
        <f>IF(A194&lt;&gt;"",[1]sbb_raw_data!$K193,"")</f>
        <v/>
      </c>
      <c r="L194" s="3" t="str">
        <f>IF(A194&lt;&gt;"",[1]sbb_raw_data!$N193,"")</f>
        <v/>
      </c>
      <c r="N194" s="8" t="str">
        <f t="shared" si="5"/>
        <v/>
      </c>
    </row>
    <row r="195" spans="1:14" hidden="1" x14ac:dyDescent="0.2">
      <c r="A195" s="3" t="str">
        <f>IF([1]sbb_raw_data!$A194&lt;&gt;"",CONCATENATE(MID([1]sbb_raw_data!$A194,7,4),"-",MID([1]sbb_raw_data!$A194,4,2),"-",LEFT([1]sbb_raw_data!$A194,2),"T",RIGHT([1]sbb_raw_data!$A194,15),"Z"),"")</f>
        <v/>
      </c>
      <c r="B195" s="3" t="str">
        <f>IF(A195&lt;&gt;"",VLOOKUP([1]sbb_raw_data!$B194,[2]ValidityTypes!$A$2:$B$8,2,FALSE),"")</f>
        <v/>
      </c>
      <c r="C195" s="3"/>
      <c r="D195" s="3" t="str">
        <f>IF(A195&lt;&gt;"",IF([1]sbb_raw_data!$C194="EDE","XETA","Please fill in Segment MIC manually."),"")</f>
        <v/>
      </c>
      <c r="E195" s="3" t="str">
        <f>IF(A195&lt;&gt;"",IF([1]sbb_raw_data!$D194="Order-Match",VLOOKUP([1]sbb_raw_data!$E194,[2]EventTypes!$A$2:$B$6,2,FALSE),VLOOKUP([1]sbb_raw_data!$D194,[2]EventTypes!$A$9:$B$21,2,FALSE)),"")</f>
        <v/>
      </c>
      <c r="F195" s="9" t="str">
        <f>IF(A195&lt;&gt;"",IF([1]sbb_raw_data!$G194="",IF(E195="CAME",F194,"Market"),[1]sbb_raw_data!$G194),"")</f>
        <v/>
      </c>
      <c r="G195" s="9" t="str">
        <f>IF([1]sbb_raw_data!$J194&lt;&gt;"",[1]sbb_raw_data!$J194,"")</f>
        <v/>
      </c>
      <c r="H195" s="3" t="str">
        <f>IF(A195&lt;&gt;"",[1]sbb_raw_data!$H194,"")</f>
        <v/>
      </c>
      <c r="I195" s="3" t="str">
        <f>IF(A195&lt;&gt;"",IF([1]sbb_raw_data!$F194="Buy","BUYI","Error! Must be Buy! This is for share __BUY__ backs!"),"")</f>
        <v/>
      </c>
      <c r="J195" s="3" t="str">
        <f t="shared" si="4"/>
        <v/>
      </c>
      <c r="K195" s="3" t="str">
        <f>IF(A195&lt;&gt;"",[1]sbb_raw_data!$K194,"")</f>
        <v/>
      </c>
      <c r="L195" s="3" t="str">
        <f>IF(A195&lt;&gt;"",[1]sbb_raw_data!$N194,"")</f>
        <v/>
      </c>
      <c r="N195" s="8" t="str">
        <f t="shared" si="5"/>
        <v/>
      </c>
    </row>
    <row r="196" spans="1:14" hidden="1" x14ac:dyDescent="0.2">
      <c r="A196" s="3" t="str">
        <f>IF([1]sbb_raw_data!$A195&lt;&gt;"",CONCATENATE(MID([1]sbb_raw_data!$A195,7,4),"-",MID([1]sbb_raw_data!$A195,4,2),"-",LEFT([1]sbb_raw_data!$A195,2),"T",RIGHT([1]sbb_raw_data!$A195,15),"Z"),"")</f>
        <v/>
      </c>
      <c r="B196" s="3" t="str">
        <f>IF(A196&lt;&gt;"",VLOOKUP([1]sbb_raw_data!$B195,[2]ValidityTypes!$A$2:$B$8,2,FALSE),"")</f>
        <v/>
      </c>
      <c r="C196" s="3"/>
      <c r="D196" s="3" t="str">
        <f>IF(A196&lt;&gt;"",IF([1]sbb_raw_data!$C195="EDE","XETA","Please fill in Segment MIC manually."),"")</f>
        <v/>
      </c>
      <c r="E196" s="3" t="str">
        <f>IF(A196&lt;&gt;"",IF([1]sbb_raw_data!$D195="Order-Match",VLOOKUP([1]sbb_raw_data!$E195,[2]EventTypes!$A$2:$B$6,2,FALSE),VLOOKUP([1]sbb_raw_data!$D195,[2]EventTypes!$A$9:$B$21,2,FALSE)),"")</f>
        <v/>
      </c>
      <c r="F196" s="9" t="str">
        <f>IF(A196&lt;&gt;"",IF([1]sbb_raw_data!$G195="",IF(E196="CAME",F195,"Market"),[1]sbb_raw_data!$G195),"")</f>
        <v/>
      </c>
      <c r="G196" s="9" t="str">
        <f>IF([1]sbb_raw_data!$J195&lt;&gt;"",[1]sbb_raw_data!$J195,"")</f>
        <v/>
      </c>
      <c r="H196" s="3" t="str">
        <f>IF(A196&lt;&gt;"",[1]sbb_raw_data!$H195,"")</f>
        <v/>
      </c>
      <c r="I196" s="3" t="str">
        <f>IF(A196&lt;&gt;"",IF([1]sbb_raw_data!$F195="Buy","BUYI","Error! Must be Buy! This is for share __BUY__ backs!"),"")</f>
        <v/>
      </c>
      <c r="J196" s="3" t="str">
        <f t="shared" ref="J196:J259" si="6">IF(G196&lt;&gt;"",VLOOKUP(L196,$L$3:$N$1000,3,FALSE),"")</f>
        <v/>
      </c>
      <c r="K196" s="3" t="str">
        <f>IF(A196&lt;&gt;"",[1]sbb_raw_data!$K195,"")</f>
        <v/>
      </c>
      <c r="L196" s="3" t="str">
        <f>IF(A196&lt;&gt;"",[1]sbb_raw_data!$N195,"")</f>
        <v/>
      </c>
      <c r="N196" s="8" t="str">
        <f t="shared" ref="N196:N259" si="7">K196</f>
        <v/>
      </c>
    </row>
    <row r="197" spans="1:14" hidden="1" x14ac:dyDescent="0.2">
      <c r="A197" s="3" t="str">
        <f>IF([1]sbb_raw_data!$A196&lt;&gt;"",CONCATENATE(MID([1]sbb_raw_data!$A196,7,4),"-",MID([1]sbb_raw_data!$A196,4,2),"-",LEFT([1]sbb_raw_data!$A196,2),"T",RIGHT([1]sbb_raw_data!$A196,15),"Z"),"")</f>
        <v/>
      </c>
      <c r="B197" s="3" t="str">
        <f>IF(A197&lt;&gt;"",VLOOKUP([1]sbb_raw_data!$B196,[2]ValidityTypes!$A$2:$B$8,2,FALSE),"")</f>
        <v/>
      </c>
      <c r="C197" s="3"/>
      <c r="D197" s="3" t="str">
        <f>IF(A197&lt;&gt;"",IF([1]sbb_raw_data!$C196="EDE","XETA","Please fill in Segment MIC manually."),"")</f>
        <v/>
      </c>
      <c r="E197" s="3" t="str">
        <f>IF(A197&lt;&gt;"",IF([1]sbb_raw_data!$D196="Order-Match",VLOOKUP([1]sbb_raw_data!$E196,[2]EventTypes!$A$2:$B$6,2,FALSE),VLOOKUP([1]sbb_raw_data!$D196,[2]EventTypes!$A$9:$B$21,2,FALSE)),"")</f>
        <v/>
      </c>
      <c r="F197" s="9" t="str">
        <f>IF(A197&lt;&gt;"",IF([1]sbb_raw_data!$G196="",IF(E197="CAME",F196,"Market"),[1]sbb_raw_data!$G196),"")</f>
        <v/>
      </c>
      <c r="G197" s="9" t="str">
        <f>IF([1]sbb_raw_data!$J196&lt;&gt;"",[1]sbb_raw_data!$J196,"")</f>
        <v/>
      </c>
      <c r="H197" s="3" t="str">
        <f>IF(A197&lt;&gt;"",[1]sbb_raw_data!$H196,"")</f>
        <v/>
      </c>
      <c r="I197" s="3" t="str">
        <f>IF(A197&lt;&gt;"",IF([1]sbb_raw_data!$F196="Buy","BUYI","Error! Must be Buy! This is for share __BUY__ backs!"),"")</f>
        <v/>
      </c>
      <c r="J197" s="3" t="str">
        <f t="shared" si="6"/>
        <v/>
      </c>
      <c r="K197" s="3" t="str">
        <f>IF(A197&lt;&gt;"",[1]sbb_raw_data!$K196,"")</f>
        <v/>
      </c>
      <c r="L197" s="3" t="str">
        <f>IF(A197&lt;&gt;"",[1]sbb_raw_data!$N196,"")</f>
        <v/>
      </c>
      <c r="N197" s="8" t="str">
        <f t="shared" si="7"/>
        <v/>
      </c>
    </row>
    <row r="198" spans="1:14" hidden="1" x14ac:dyDescent="0.2">
      <c r="A198" s="3" t="str">
        <f>IF([1]sbb_raw_data!$A197&lt;&gt;"",CONCATENATE(MID([1]sbb_raw_data!$A197,7,4),"-",MID([1]sbb_raw_data!$A197,4,2),"-",LEFT([1]sbb_raw_data!$A197,2),"T",RIGHT([1]sbb_raw_data!$A197,15),"Z"),"")</f>
        <v/>
      </c>
      <c r="B198" s="3" t="str">
        <f>IF(A198&lt;&gt;"",VLOOKUP([1]sbb_raw_data!$B197,[2]ValidityTypes!$A$2:$B$8,2,FALSE),"")</f>
        <v/>
      </c>
      <c r="C198" s="3"/>
      <c r="D198" s="3" t="str">
        <f>IF(A198&lt;&gt;"",IF([1]sbb_raw_data!$C197="EDE","XETA","Please fill in Segment MIC manually."),"")</f>
        <v/>
      </c>
      <c r="E198" s="3" t="str">
        <f>IF(A198&lt;&gt;"",IF([1]sbb_raw_data!$D197="Order-Match",VLOOKUP([1]sbb_raw_data!$E197,[2]EventTypes!$A$2:$B$6,2,FALSE),VLOOKUP([1]sbb_raw_data!$D197,[2]EventTypes!$A$9:$B$21,2,FALSE)),"")</f>
        <v/>
      </c>
      <c r="F198" s="9" t="str">
        <f>IF(A198&lt;&gt;"",IF([1]sbb_raw_data!$G197="",IF(E198="CAME",F197,"Market"),[1]sbb_raw_data!$G197),"")</f>
        <v/>
      </c>
      <c r="G198" s="9" t="str">
        <f>IF([1]sbb_raw_data!$J197&lt;&gt;"",[1]sbb_raw_data!$J197,"")</f>
        <v/>
      </c>
      <c r="H198" s="3" t="str">
        <f>IF(A198&lt;&gt;"",[1]sbb_raw_data!$H197,"")</f>
        <v/>
      </c>
      <c r="I198" s="3" t="str">
        <f>IF(A198&lt;&gt;"",IF([1]sbb_raw_data!$F197="Buy","BUYI","Error! Must be Buy! This is for share __BUY__ backs!"),"")</f>
        <v/>
      </c>
      <c r="J198" s="3" t="str">
        <f t="shared" si="6"/>
        <v/>
      </c>
      <c r="K198" s="3" t="str">
        <f>IF(A198&lt;&gt;"",[1]sbb_raw_data!$K197,"")</f>
        <v/>
      </c>
      <c r="L198" s="3" t="str">
        <f>IF(A198&lt;&gt;"",[1]sbb_raw_data!$N197,"")</f>
        <v/>
      </c>
      <c r="N198" s="8" t="str">
        <f t="shared" si="7"/>
        <v/>
      </c>
    </row>
    <row r="199" spans="1:14" hidden="1" x14ac:dyDescent="0.2">
      <c r="A199" s="3" t="str">
        <f>IF([1]sbb_raw_data!$A198&lt;&gt;"",CONCATENATE(MID([1]sbb_raw_data!$A198,7,4),"-",MID([1]sbb_raw_data!$A198,4,2),"-",LEFT([1]sbb_raw_data!$A198,2),"T",RIGHT([1]sbb_raw_data!$A198,15),"Z"),"")</f>
        <v/>
      </c>
      <c r="B199" s="3" t="str">
        <f>IF(A199&lt;&gt;"",VLOOKUP([1]sbb_raw_data!$B198,[2]ValidityTypes!$A$2:$B$8,2,FALSE),"")</f>
        <v/>
      </c>
      <c r="C199" s="3"/>
      <c r="D199" s="3" t="str">
        <f>IF(A199&lt;&gt;"",IF([1]sbb_raw_data!$C198="EDE","XETA","Please fill in Segment MIC manually."),"")</f>
        <v/>
      </c>
      <c r="E199" s="3" t="str">
        <f>IF(A199&lt;&gt;"",IF([1]sbb_raw_data!$D198="Order-Match",VLOOKUP([1]sbb_raw_data!$E198,[2]EventTypes!$A$2:$B$6,2,FALSE),VLOOKUP([1]sbb_raw_data!$D198,[2]EventTypes!$A$9:$B$21,2,FALSE)),"")</f>
        <v/>
      </c>
      <c r="F199" s="9" t="str">
        <f>IF(A199&lt;&gt;"",IF([1]sbb_raw_data!$G198="",IF(E199="CAME",F198,"Market"),[1]sbb_raw_data!$G198),"")</f>
        <v/>
      </c>
      <c r="G199" s="9" t="str">
        <f>IF([1]sbb_raw_data!$J198&lt;&gt;"",[1]sbb_raw_data!$J198,"")</f>
        <v/>
      </c>
      <c r="H199" s="3" t="str">
        <f>IF(A199&lt;&gt;"",[1]sbb_raw_data!$H198,"")</f>
        <v/>
      </c>
      <c r="I199" s="3" t="str">
        <f>IF(A199&lt;&gt;"",IF([1]sbb_raw_data!$F198="Buy","BUYI","Error! Must be Buy! This is for share __BUY__ backs!"),"")</f>
        <v/>
      </c>
      <c r="J199" s="3" t="str">
        <f t="shared" si="6"/>
        <v/>
      </c>
      <c r="K199" s="3" t="str">
        <f>IF(A199&lt;&gt;"",[1]sbb_raw_data!$K198,"")</f>
        <v/>
      </c>
      <c r="L199" s="3" t="str">
        <f>IF(A199&lt;&gt;"",[1]sbb_raw_data!$N198,"")</f>
        <v/>
      </c>
      <c r="N199" s="8" t="str">
        <f t="shared" si="7"/>
        <v/>
      </c>
    </row>
    <row r="200" spans="1:14" hidden="1" x14ac:dyDescent="0.2">
      <c r="A200" s="3" t="str">
        <f>IF([1]sbb_raw_data!$A199&lt;&gt;"",CONCATENATE(MID([1]sbb_raw_data!$A199,7,4),"-",MID([1]sbb_raw_data!$A199,4,2),"-",LEFT([1]sbb_raw_data!$A199,2),"T",RIGHT([1]sbb_raw_data!$A199,15),"Z"),"")</f>
        <v/>
      </c>
      <c r="B200" s="3" t="str">
        <f>IF(A200&lt;&gt;"",VLOOKUP([1]sbb_raw_data!$B199,[2]ValidityTypes!$A$2:$B$8,2,FALSE),"")</f>
        <v/>
      </c>
      <c r="C200" s="3"/>
      <c r="D200" s="3" t="str">
        <f>IF(A200&lt;&gt;"",IF([1]sbb_raw_data!$C199="EDE","XETA","Please fill in Segment MIC manually."),"")</f>
        <v/>
      </c>
      <c r="E200" s="3" t="str">
        <f>IF(A200&lt;&gt;"",IF([1]sbb_raw_data!$D199="Order-Match",VLOOKUP([1]sbb_raw_data!$E199,[2]EventTypes!$A$2:$B$6,2,FALSE),VLOOKUP([1]sbb_raw_data!$D199,[2]EventTypes!$A$9:$B$21,2,FALSE)),"")</f>
        <v/>
      </c>
      <c r="F200" s="9" t="str">
        <f>IF(A200&lt;&gt;"",IF([1]sbb_raw_data!$G199="",IF(E200="CAME",F199,"Market"),[1]sbb_raw_data!$G199),"")</f>
        <v/>
      </c>
      <c r="G200" s="9" t="str">
        <f>IF([1]sbb_raw_data!$J199&lt;&gt;"",[1]sbb_raw_data!$J199,"")</f>
        <v/>
      </c>
      <c r="H200" s="3" t="str">
        <f>IF(A200&lt;&gt;"",[1]sbb_raw_data!$H199,"")</f>
        <v/>
      </c>
      <c r="I200" s="3" t="str">
        <f>IF(A200&lt;&gt;"",IF([1]sbb_raw_data!$F199="Buy","BUYI","Error! Must be Buy! This is for share __BUY__ backs!"),"")</f>
        <v/>
      </c>
      <c r="J200" s="3" t="str">
        <f t="shared" si="6"/>
        <v/>
      </c>
      <c r="K200" s="3" t="str">
        <f>IF(A200&lt;&gt;"",[1]sbb_raw_data!$K199,"")</f>
        <v/>
      </c>
      <c r="L200" s="3" t="str">
        <f>IF(A200&lt;&gt;"",[1]sbb_raw_data!$N199,"")</f>
        <v/>
      </c>
      <c r="N200" s="8" t="str">
        <f t="shared" si="7"/>
        <v/>
      </c>
    </row>
    <row r="201" spans="1:14" hidden="1" x14ac:dyDescent="0.2">
      <c r="A201" s="3" t="str">
        <f>IF([1]sbb_raw_data!$A200&lt;&gt;"",CONCATENATE(MID([1]sbb_raw_data!$A200,7,4),"-",MID([1]sbb_raw_data!$A200,4,2),"-",LEFT([1]sbb_raw_data!$A200,2),"T",RIGHT([1]sbb_raw_data!$A200,15),"Z"),"")</f>
        <v/>
      </c>
      <c r="B201" s="3" t="str">
        <f>IF(A201&lt;&gt;"",VLOOKUP([1]sbb_raw_data!$B200,[2]ValidityTypes!$A$2:$B$8,2,FALSE),"")</f>
        <v/>
      </c>
      <c r="C201" s="3"/>
      <c r="D201" s="3" t="str">
        <f>IF(A201&lt;&gt;"",IF([1]sbb_raw_data!$C200="EDE","XETA","Please fill in Segment MIC manually."),"")</f>
        <v/>
      </c>
      <c r="E201" s="3" t="str">
        <f>IF(A201&lt;&gt;"",IF([1]sbb_raw_data!$D200="Order-Match",VLOOKUP([1]sbb_raw_data!$E200,[2]EventTypes!$A$2:$B$6,2,FALSE),VLOOKUP([1]sbb_raw_data!$D200,[2]EventTypes!$A$9:$B$21,2,FALSE)),"")</f>
        <v/>
      </c>
      <c r="F201" s="9" t="str">
        <f>IF(A201&lt;&gt;"",IF([1]sbb_raw_data!$G200="",IF(E201="CAME",F200,"Market"),[1]sbb_raw_data!$G200),"")</f>
        <v/>
      </c>
      <c r="G201" s="9" t="str">
        <f>IF([1]sbb_raw_data!$J200&lt;&gt;"",[1]sbb_raw_data!$J200,"")</f>
        <v/>
      </c>
      <c r="H201" s="3" t="str">
        <f>IF(A201&lt;&gt;"",[1]sbb_raw_data!$H200,"")</f>
        <v/>
      </c>
      <c r="I201" s="3" t="str">
        <f>IF(A201&lt;&gt;"",IF([1]sbb_raw_data!$F200="Buy","BUYI","Error! Must be Buy! This is for share __BUY__ backs!"),"")</f>
        <v/>
      </c>
      <c r="J201" s="3" t="str">
        <f t="shared" si="6"/>
        <v/>
      </c>
      <c r="K201" s="3" t="str">
        <f>IF(A201&lt;&gt;"",[1]sbb_raw_data!$K200,"")</f>
        <v/>
      </c>
      <c r="L201" s="3" t="str">
        <f>IF(A201&lt;&gt;"",[1]sbb_raw_data!$N200,"")</f>
        <v/>
      </c>
      <c r="N201" s="8" t="str">
        <f t="shared" si="7"/>
        <v/>
      </c>
    </row>
    <row r="202" spans="1:14" hidden="1" x14ac:dyDescent="0.2">
      <c r="A202" s="3" t="str">
        <f>IF([1]sbb_raw_data!$A201&lt;&gt;"",CONCATENATE(MID([1]sbb_raw_data!$A201,7,4),"-",MID([1]sbb_raw_data!$A201,4,2),"-",LEFT([1]sbb_raw_data!$A201,2),"T",RIGHT([1]sbb_raw_data!$A201,15),"Z"),"")</f>
        <v/>
      </c>
      <c r="B202" s="3" t="str">
        <f>IF(A202&lt;&gt;"",VLOOKUP([1]sbb_raw_data!$B201,[2]ValidityTypes!$A$2:$B$8,2,FALSE),"")</f>
        <v/>
      </c>
      <c r="C202" s="3"/>
      <c r="D202" s="3" t="str">
        <f>IF(A202&lt;&gt;"",IF([1]sbb_raw_data!$C201="EDE","XETA","Please fill in Segment MIC manually."),"")</f>
        <v/>
      </c>
      <c r="E202" s="3" t="str">
        <f>IF(A202&lt;&gt;"",IF([1]sbb_raw_data!$D201="Order-Match",VLOOKUP([1]sbb_raw_data!$E201,[2]EventTypes!$A$2:$B$6,2,FALSE),VLOOKUP([1]sbb_raw_data!$D201,[2]EventTypes!$A$9:$B$21,2,FALSE)),"")</f>
        <v/>
      </c>
      <c r="F202" s="9" t="str">
        <f>IF(A202&lt;&gt;"",IF([1]sbb_raw_data!$G201="",IF(E202="CAME",F201,"Market"),[1]sbb_raw_data!$G201),"")</f>
        <v/>
      </c>
      <c r="G202" s="9" t="str">
        <f>IF([1]sbb_raw_data!$J201&lt;&gt;"",[1]sbb_raw_data!$J201,"")</f>
        <v/>
      </c>
      <c r="H202" s="3" t="str">
        <f>IF(A202&lt;&gt;"",[1]sbb_raw_data!$H201,"")</f>
        <v/>
      </c>
      <c r="I202" s="3" t="str">
        <f>IF(A202&lt;&gt;"",IF([1]sbb_raw_data!$F201="Buy","BUYI","Error! Must be Buy! This is for share __BUY__ backs!"),"")</f>
        <v/>
      </c>
      <c r="J202" s="3" t="str">
        <f t="shared" si="6"/>
        <v/>
      </c>
      <c r="K202" s="3" t="str">
        <f>IF(A202&lt;&gt;"",[1]sbb_raw_data!$K201,"")</f>
        <v/>
      </c>
      <c r="L202" s="3" t="str">
        <f>IF(A202&lt;&gt;"",[1]sbb_raw_data!$N201,"")</f>
        <v/>
      </c>
      <c r="N202" s="8" t="str">
        <f t="shared" si="7"/>
        <v/>
      </c>
    </row>
    <row r="203" spans="1:14" hidden="1" x14ac:dyDescent="0.2">
      <c r="A203" s="3" t="str">
        <f>IF([1]sbb_raw_data!$A202&lt;&gt;"",CONCATENATE(MID([1]sbb_raw_data!$A202,7,4),"-",MID([1]sbb_raw_data!$A202,4,2),"-",LEFT([1]sbb_raw_data!$A202,2),"T",RIGHT([1]sbb_raw_data!$A202,15),"Z"),"")</f>
        <v/>
      </c>
      <c r="B203" s="3" t="str">
        <f>IF(A203&lt;&gt;"",VLOOKUP([1]sbb_raw_data!$B202,[2]ValidityTypes!$A$2:$B$8,2,FALSE),"")</f>
        <v/>
      </c>
      <c r="C203" s="3"/>
      <c r="D203" s="3" t="str">
        <f>IF(A203&lt;&gt;"",IF([1]sbb_raw_data!$C202="EDE","XETA","Please fill in Segment MIC manually."),"")</f>
        <v/>
      </c>
      <c r="E203" s="3" t="str">
        <f>IF(A203&lt;&gt;"",IF([1]sbb_raw_data!$D202="Order-Match",VLOOKUP([1]sbb_raw_data!$E202,[2]EventTypes!$A$2:$B$6,2,FALSE),VLOOKUP([1]sbb_raw_data!$D202,[2]EventTypes!$A$9:$B$21,2,FALSE)),"")</f>
        <v/>
      </c>
      <c r="F203" s="9" t="str">
        <f>IF(A203&lt;&gt;"",IF([1]sbb_raw_data!$G202="",IF(E203="CAME",F202,"Market"),[1]sbb_raw_data!$G202),"")</f>
        <v/>
      </c>
      <c r="G203" s="9" t="str">
        <f>IF([1]sbb_raw_data!$J202&lt;&gt;"",[1]sbb_raw_data!$J202,"")</f>
        <v/>
      </c>
      <c r="H203" s="3" t="str">
        <f>IF(A203&lt;&gt;"",[1]sbb_raw_data!$H202,"")</f>
        <v/>
      </c>
      <c r="I203" s="3" t="str">
        <f>IF(A203&lt;&gt;"",IF([1]sbb_raw_data!$F202="Buy","BUYI","Error! Must be Buy! This is for share __BUY__ backs!"),"")</f>
        <v/>
      </c>
      <c r="J203" s="3" t="str">
        <f t="shared" si="6"/>
        <v/>
      </c>
      <c r="K203" s="3" t="str">
        <f>IF(A203&lt;&gt;"",[1]sbb_raw_data!$K202,"")</f>
        <v/>
      </c>
      <c r="L203" s="3" t="str">
        <f>IF(A203&lt;&gt;"",[1]sbb_raw_data!$N202,"")</f>
        <v/>
      </c>
      <c r="N203" s="8" t="str">
        <f t="shared" si="7"/>
        <v/>
      </c>
    </row>
    <row r="204" spans="1:14" hidden="1" x14ac:dyDescent="0.2">
      <c r="A204" s="3" t="str">
        <f>IF([1]sbb_raw_data!$A203&lt;&gt;"",CONCATENATE(MID([1]sbb_raw_data!$A203,7,4),"-",MID([1]sbb_raw_data!$A203,4,2),"-",LEFT([1]sbb_raw_data!$A203,2),"T",RIGHT([1]sbb_raw_data!$A203,15),"Z"),"")</f>
        <v/>
      </c>
      <c r="B204" s="3" t="str">
        <f>IF(A204&lt;&gt;"",VLOOKUP([1]sbb_raw_data!$B203,[2]ValidityTypes!$A$2:$B$8,2,FALSE),"")</f>
        <v/>
      </c>
      <c r="C204" s="3"/>
      <c r="D204" s="3" t="str">
        <f>IF(A204&lt;&gt;"",IF([1]sbb_raw_data!$C203="EDE","XETA","Please fill in Segment MIC manually."),"")</f>
        <v/>
      </c>
      <c r="E204" s="3" t="str">
        <f>IF(A204&lt;&gt;"",IF([1]sbb_raw_data!$D203="Order-Match",VLOOKUP([1]sbb_raw_data!$E203,[2]EventTypes!$A$2:$B$6,2,FALSE),VLOOKUP([1]sbb_raw_data!$D203,[2]EventTypes!$A$9:$B$21,2,FALSE)),"")</f>
        <v/>
      </c>
      <c r="F204" s="9" t="str">
        <f>IF(A204&lt;&gt;"",IF([1]sbb_raw_data!$G203="",IF(E204="CAME",F203,"Market"),[1]sbb_raw_data!$G203),"")</f>
        <v/>
      </c>
      <c r="G204" s="9" t="str">
        <f>IF([1]sbb_raw_data!$J203&lt;&gt;"",[1]sbb_raw_data!$J203,"")</f>
        <v/>
      </c>
      <c r="H204" s="3" t="str">
        <f>IF(A204&lt;&gt;"",[1]sbb_raw_data!$H203,"")</f>
        <v/>
      </c>
      <c r="I204" s="3" t="str">
        <f>IF(A204&lt;&gt;"",IF([1]sbb_raw_data!$F203="Buy","BUYI","Error! Must be Buy! This is for share __BUY__ backs!"),"")</f>
        <v/>
      </c>
      <c r="J204" s="3" t="str">
        <f t="shared" si="6"/>
        <v/>
      </c>
      <c r="K204" s="3" t="str">
        <f>IF(A204&lt;&gt;"",[1]sbb_raw_data!$K203,"")</f>
        <v/>
      </c>
      <c r="L204" s="3" t="str">
        <f>IF(A204&lt;&gt;"",[1]sbb_raw_data!$N203,"")</f>
        <v/>
      </c>
      <c r="N204" s="8" t="str">
        <f t="shared" si="7"/>
        <v/>
      </c>
    </row>
    <row r="205" spans="1:14" hidden="1" x14ac:dyDescent="0.2">
      <c r="A205" s="3" t="str">
        <f>IF([1]sbb_raw_data!$A204&lt;&gt;"",CONCATENATE(MID([1]sbb_raw_data!$A204,7,4),"-",MID([1]sbb_raw_data!$A204,4,2),"-",LEFT([1]sbb_raw_data!$A204,2),"T",RIGHT([1]sbb_raw_data!$A204,15),"Z"),"")</f>
        <v/>
      </c>
      <c r="B205" s="3" t="str">
        <f>IF(A205&lt;&gt;"",VLOOKUP([1]sbb_raw_data!$B204,[2]ValidityTypes!$A$2:$B$8,2,FALSE),"")</f>
        <v/>
      </c>
      <c r="C205" s="3"/>
      <c r="D205" s="3" t="str">
        <f>IF(A205&lt;&gt;"",IF([1]sbb_raw_data!$C204="EDE","XETA","Please fill in Segment MIC manually."),"")</f>
        <v/>
      </c>
      <c r="E205" s="3" t="str">
        <f>IF(A205&lt;&gt;"",IF([1]sbb_raw_data!$D204="Order-Match",VLOOKUP([1]sbb_raw_data!$E204,[2]EventTypes!$A$2:$B$6,2,FALSE),VLOOKUP([1]sbb_raw_data!$D204,[2]EventTypes!$A$9:$B$21,2,FALSE)),"")</f>
        <v/>
      </c>
      <c r="F205" s="9" t="str">
        <f>IF(A205&lt;&gt;"",IF([1]sbb_raw_data!$G204="",IF(E205="CAME",F204,"Market"),[1]sbb_raw_data!$G204),"")</f>
        <v/>
      </c>
      <c r="G205" s="9" t="str">
        <f>IF([1]sbb_raw_data!$J204&lt;&gt;"",[1]sbb_raw_data!$J204,"")</f>
        <v/>
      </c>
      <c r="H205" s="3" t="str">
        <f>IF(A205&lt;&gt;"",[1]sbb_raw_data!$H204,"")</f>
        <v/>
      </c>
      <c r="I205" s="3" t="str">
        <f>IF(A205&lt;&gt;"",IF([1]sbb_raw_data!$F204="Buy","BUYI","Error! Must be Buy! This is for share __BUY__ backs!"),"")</f>
        <v/>
      </c>
      <c r="J205" s="3" t="str">
        <f t="shared" si="6"/>
        <v/>
      </c>
      <c r="K205" s="3" t="str">
        <f>IF(A205&lt;&gt;"",[1]sbb_raw_data!$K204,"")</f>
        <v/>
      </c>
      <c r="L205" s="3" t="str">
        <f>IF(A205&lt;&gt;"",[1]sbb_raw_data!$N204,"")</f>
        <v/>
      </c>
      <c r="N205" s="8" t="str">
        <f t="shared" si="7"/>
        <v/>
      </c>
    </row>
    <row r="206" spans="1:14" hidden="1" x14ac:dyDescent="0.2">
      <c r="A206" s="3" t="str">
        <f>IF([1]sbb_raw_data!$A205&lt;&gt;"",CONCATENATE(MID([1]sbb_raw_data!$A205,7,4),"-",MID([1]sbb_raw_data!$A205,4,2),"-",LEFT([1]sbb_raw_data!$A205,2),"T",RIGHT([1]sbb_raw_data!$A205,15),"Z"),"")</f>
        <v/>
      </c>
      <c r="B206" s="3" t="str">
        <f>IF(A206&lt;&gt;"",VLOOKUP([1]sbb_raw_data!$B205,[2]ValidityTypes!$A$2:$B$8,2,FALSE),"")</f>
        <v/>
      </c>
      <c r="C206" s="3"/>
      <c r="D206" s="3" t="str">
        <f>IF(A206&lt;&gt;"",IF([1]sbb_raw_data!$C205="EDE","XETA","Please fill in Segment MIC manually."),"")</f>
        <v/>
      </c>
      <c r="E206" s="3" t="str">
        <f>IF(A206&lt;&gt;"",IF([1]sbb_raw_data!$D205="Order-Match",VLOOKUP([1]sbb_raw_data!$E205,[2]EventTypes!$A$2:$B$6,2,FALSE),VLOOKUP([1]sbb_raw_data!$D205,[2]EventTypes!$A$9:$B$21,2,FALSE)),"")</f>
        <v/>
      </c>
      <c r="F206" s="9" t="str">
        <f>IF(A206&lt;&gt;"",IF([1]sbb_raw_data!$G205="",IF(E206="CAME",F205,"Market"),[1]sbb_raw_data!$G205),"")</f>
        <v/>
      </c>
      <c r="G206" s="9" t="str">
        <f>IF([1]sbb_raw_data!$J205&lt;&gt;"",[1]sbb_raw_data!$J205,"")</f>
        <v/>
      </c>
      <c r="H206" s="3" t="str">
        <f>IF(A206&lt;&gt;"",[1]sbb_raw_data!$H205,"")</f>
        <v/>
      </c>
      <c r="I206" s="3" t="str">
        <f>IF(A206&lt;&gt;"",IF([1]sbb_raw_data!$F205="Buy","BUYI","Error! Must be Buy! This is for share __BUY__ backs!"),"")</f>
        <v/>
      </c>
      <c r="J206" s="3" t="str">
        <f t="shared" si="6"/>
        <v/>
      </c>
      <c r="K206" s="3" t="str">
        <f>IF(A206&lt;&gt;"",[1]sbb_raw_data!$K205,"")</f>
        <v/>
      </c>
      <c r="L206" s="3" t="str">
        <f>IF(A206&lt;&gt;"",[1]sbb_raw_data!$N205,"")</f>
        <v/>
      </c>
      <c r="N206" s="8" t="str">
        <f t="shared" si="7"/>
        <v/>
      </c>
    </row>
    <row r="207" spans="1:14" hidden="1" x14ac:dyDescent="0.2">
      <c r="A207" s="3" t="str">
        <f>IF([1]sbb_raw_data!$A206&lt;&gt;"",CONCATENATE(MID([1]sbb_raw_data!$A206,7,4),"-",MID([1]sbb_raw_data!$A206,4,2),"-",LEFT([1]sbb_raw_data!$A206,2),"T",RIGHT([1]sbb_raw_data!$A206,15),"Z"),"")</f>
        <v/>
      </c>
      <c r="B207" s="3" t="str">
        <f>IF(A207&lt;&gt;"",VLOOKUP([1]sbb_raw_data!$B206,[2]ValidityTypes!$A$2:$B$8,2,FALSE),"")</f>
        <v/>
      </c>
      <c r="C207" s="3"/>
      <c r="D207" s="3" t="str">
        <f>IF(A207&lt;&gt;"",IF([1]sbb_raw_data!$C206="EDE","XETA","Please fill in Segment MIC manually."),"")</f>
        <v/>
      </c>
      <c r="E207" s="3" t="str">
        <f>IF(A207&lt;&gt;"",IF([1]sbb_raw_data!$D206="Order-Match",VLOOKUP([1]sbb_raw_data!$E206,[2]EventTypes!$A$2:$B$6,2,FALSE),VLOOKUP([1]sbb_raw_data!$D206,[2]EventTypes!$A$9:$B$21,2,FALSE)),"")</f>
        <v/>
      </c>
      <c r="F207" s="9" t="str">
        <f>IF(A207&lt;&gt;"",IF([1]sbb_raw_data!$G206="",IF(E207="CAME",F206,"Market"),[1]sbb_raw_data!$G206),"")</f>
        <v/>
      </c>
      <c r="G207" s="9" t="str">
        <f>IF([1]sbb_raw_data!$J206&lt;&gt;"",[1]sbb_raw_data!$J206,"")</f>
        <v/>
      </c>
      <c r="H207" s="3" t="str">
        <f>IF(A207&lt;&gt;"",[1]sbb_raw_data!$H206,"")</f>
        <v/>
      </c>
      <c r="I207" s="3" t="str">
        <f>IF(A207&lt;&gt;"",IF([1]sbb_raw_data!$F206="Buy","BUYI","Error! Must be Buy! This is for share __BUY__ backs!"),"")</f>
        <v/>
      </c>
      <c r="J207" s="3" t="str">
        <f t="shared" si="6"/>
        <v/>
      </c>
      <c r="K207" s="3" t="str">
        <f>IF(A207&lt;&gt;"",[1]sbb_raw_data!$K206,"")</f>
        <v/>
      </c>
      <c r="L207" s="3" t="str">
        <f>IF(A207&lt;&gt;"",[1]sbb_raw_data!$N206,"")</f>
        <v/>
      </c>
      <c r="N207" s="8" t="str">
        <f t="shared" si="7"/>
        <v/>
      </c>
    </row>
    <row r="208" spans="1:14" hidden="1" x14ac:dyDescent="0.2">
      <c r="A208" s="3" t="str">
        <f>IF([1]sbb_raw_data!$A207&lt;&gt;"",CONCATENATE(MID([1]sbb_raw_data!$A207,7,4),"-",MID([1]sbb_raw_data!$A207,4,2),"-",LEFT([1]sbb_raw_data!$A207,2),"T",RIGHT([1]sbb_raw_data!$A207,15),"Z"),"")</f>
        <v/>
      </c>
      <c r="B208" s="3" t="str">
        <f>IF(A208&lt;&gt;"",VLOOKUP([1]sbb_raw_data!$B207,[2]ValidityTypes!$A$2:$B$8,2,FALSE),"")</f>
        <v/>
      </c>
      <c r="C208" s="3"/>
      <c r="D208" s="3" t="str">
        <f>IF(A208&lt;&gt;"",IF([1]sbb_raw_data!$C207="EDE","XETA","Please fill in Segment MIC manually."),"")</f>
        <v/>
      </c>
      <c r="E208" s="3" t="str">
        <f>IF(A208&lt;&gt;"",IF([1]sbb_raw_data!$D207="Order-Match",VLOOKUP([1]sbb_raw_data!$E207,[2]EventTypes!$A$2:$B$6,2,FALSE),VLOOKUP([1]sbb_raw_data!$D207,[2]EventTypes!$A$9:$B$21,2,FALSE)),"")</f>
        <v/>
      </c>
      <c r="F208" s="9" t="str">
        <f>IF(A208&lt;&gt;"",IF([1]sbb_raw_data!$G207="",IF(E208="CAME",F207,"Market"),[1]sbb_raw_data!$G207),"")</f>
        <v/>
      </c>
      <c r="G208" s="9" t="str">
        <f>IF([1]sbb_raw_data!$J207&lt;&gt;"",[1]sbb_raw_data!$J207,"")</f>
        <v/>
      </c>
      <c r="H208" s="3" t="str">
        <f>IF(A208&lt;&gt;"",[1]sbb_raw_data!$H207,"")</f>
        <v/>
      </c>
      <c r="I208" s="3" t="str">
        <f>IF(A208&lt;&gt;"",IF([1]sbb_raw_data!$F207="Buy","BUYI","Error! Must be Buy! This is for share __BUY__ backs!"),"")</f>
        <v/>
      </c>
      <c r="J208" s="3" t="str">
        <f t="shared" si="6"/>
        <v/>
      </c>
      <c r="K208" s="3" t="str">
        <f>IF(A208&lt;&gt;"",[1]sbb_raw_data!$K207,"")</f>
        <v/>
      </c>
      <c r="L208" s="3" t="str">
        <f>IF(A208&lt;&gt;"",[1]sbb_raw_data!$N207,"")</f>
        <v/>
      </c>
      <c r="N208" s="8" t="str">
        <f t="shared" si="7"/>
        <v/>
      </c>
    </row>
    <row r="209" spans="1:14" hidden="1" x14ac:dyDescent="0.2">
      <c r="A209" s="3" t="str">
        <f>IF([1]sbb_raw_data!$A208&lt;&gt;"",CONCATENATE(MID([1]sbb_raw_data!$A208,7,4),"-",MID([1]sbb_raw_data!$A208,4,2),"-",LEFT([1]sbb_raw_data!$A208,2),"T",RIGHT([1]sbb_raw_data!$A208,15),"Z"),"")</f>
        <v/>
      </c>
      <c r="B209" s="3" t="str">
        <f>IF(A209&lt;&gt;"",VLOOKUP([1]sbb_raw_data!$B208,[2]ValidityTypes!$A$2:$B$8,2,FALSE),"")</f>
        <v/>
      </c>
      <c r="C209" s="3"/>
      <c r="D209" s="3" t="str">
        <f>IF(A209&lt;&gt;"",IF([1]sbb_raw_data!$C208="EDE","XETA","Please fill in Segment MIC manually."),"")</f>
        <v/>
      </c>
      <c r="E209" s="3" t="str">
        <f>IF(A209&lt;&gt;"",IF([1]sbb_raw_data!$D208="Order-Match",VLOOKUP([1]sbb_raw_data!$E208,[2]EventTypes!$A$2:$B$6,2,FALSE),VLOOKUP([1]sbb_raw_data!$D208,[2]EventTypes!$A$9:$B$21,2,FALSE)),"")</f>
        <v/>
      </c>
      <c r="F209" s="9" t="str">
        <f>IF(A209&lt;&gt;"",IF([1]sbb_raw_data!$G208="",IF(E209="CAME",F208,"Market"),[1]sbb_raw_data!$G208),"")</f>
        <v/>
      </c>
      <c r="G209" s="9" t="str">
        <f>IF([1]sbb_raw_data!$J208&lt;&gt;"",[1]sbb_raw_data!$J208,"")</f>
        <v/>
      </c>
      <c r="H209" s="3" t="str">
        <f>IF(A209&lt;&gt;"",[1]sbb_raw_data!$H208,"")</f>
        <v/>
      </c>
      <c r="I209" s="3" t="str">
        <f>IF(A209&lt;&gt;"",IF([1]sbb_raw_data!$F208="Buy","BUYI","Error! Must be Buy! This is for share __BUY__ backs!"),"")</f>
        <v/>
      </c>
      <c r="J209" s="3" t="str">
        <f t="shared" si="6"/>
        <v/>
      </c>
      <c r="K209" s="3" t="str">
        <f>IF(A209&lt;&gt;"",[1]sbb_raw_data!$K208,"")</f>
        <v/>
      </c>
      <c r="L209" s="3" t="str">
        <f>IF(A209&lt;&gt;"",[1]sbb_raw_data!$N208,"")</f>
        <v/>
      </c>
      <c r="N209" s="8" t="str">
        <f t="shared" si="7"/>
        <v/>
      </c>
    </row>
    <row r="210" spans="1:14" hidden="1" x14ac:dyDescent="0.2">
      <c r="A210" s="3" t="str">
        <f>IF([1]sbb_raw_data!$A209&lt;&gt;"",CONCATENATE(MID([1]sbb_raw_data!$A209,7,4),"-",MID([1]sbb_raw_data!$A209,4,2),"-",LEFT([1]sbb_raw_data!$A209,2),"T",RIGHT([1]sbb_raw_data!$A209,15),"Z"),"")</f>
        <v/>
      </c>
      <c r="B210" s="3" t="str">
        <f>IF(A210&lt;&gt;"",VLOOKUP([1]sbb_raw_data!$B209,[2]ValidityTypes!$A$2:$B$8,2,FALSE),"")</f>
        <v/>
      </c>
      <c r="C210" s="3"/>
      <c r="D210" s="3" t="str">
        <f>IF(A210&lt;&gt;"",IF([1]sbb_raw_data!$C209="EDE","XETA","Please fill in Segment MIC manually."),"")</f>
        <v/>
      </c>
      <c r="E210" s="3" t="str">
        <f>IF(A210&lt;&gt;"",IF([1]sbb_raw_data!$D209="Order-Match",VLOOKUP([1]sbb_raw_data!$E209,[2]EventTypes!$A$2:$B$6,2,FALSE),VLOOKUP([1]sbb_raw_data!$D209,[2]EventTypes!$A$9:$B$21,2,FALSE)),"")</f>
        <v/>
      </c>
      <c r="F210" s="9" t="str">
        <f>IF(A210&lt;&gt;"",IF([1]sbb_raw_data!$G209="",IF(E210="CAME",F209,"Market"),[1]sbb_raw_data!$G209),"")</f>
        <v/>
      </c>
      <c r="G210" s="9" t="str">
        <f>IF([1]sbb_raw_data!$J209&lt;&gt;"",[1]sbb_raw_data!$J209,"")</f>
        <v/>
      </c>
      <c r="H210" s="3" t="str">
        <f>IF(A210&lt;&gt;"",[1]sbb_raw_data!$H209,"")</f>
        <v/>
      </c>
      <c r="I210" s="3" t="str">
        <f>IF(A210&lt;&gt;"",IF([1]sbb_raw_data!$F209="Buy","BUYI","Error! Must be Buy! This is for share __BUY__ backs!"),"")</f>
        <v/>
      </c>
      <c r="J210" s="3" t="str">
        <f t="shared" si="6"/>
        <v/>
      </c>
      <c r="K210" s="3" t="str">
        <f>IF(A210&lt;&gt;"",[1]sbb_raw_data!$K209,"")</f>
        <v/>
      </c>
      <c r="L210" s="3" t="str">
        <f>IF(A210&lt;&gt;"",[1]sbb_raw_data!$N209,"")</f>
        <v/>
      </c>
      <c r="N210" s="8" t="str">
        <f t="shared" si="7"/>
        <v/>
      </c>
    </row>
    <row r="211" spans="1:14" hidden="1" x14ac:dyDescent="0.2">
      <c r="A211" s="3" t="str">
        <f>IF([1]sbb_raw_data!$A210&lt;&gt;"",CONCATENATE(MID([1]sbb_raw_data!$A210,7,4),"-",MID([1]sbb_raw_data!$A210,4,2),"-",LEFT([1]sbb_raw_data!$A210,2),"T",RIGHT([1]sbb_raw_data!$A210,15),"Z"),"")</f>
        <v/>
      </c>
      <c r="B211" s="3" t="str">
        <f>IF(A211&lt;&gt;"",VLOOKUP([1]sbb_raw_data!$B210,[2]ValidityTypes!$A$2:$B$8,2,FALSE),"")</f>
        <v/>
      </c>
      <c r="C211" s="3"/>
      <c r="D211" s="3" t="str">
        <f>IF(A211&lt;&gt;"",IF([1]sbb_raw_data!$C210="EDE","XETA","Please fill in Segment MIC manually."),"")</f>
        <v/>
      </c>
      <c r="E211" s="3" t="str">
        <f>IF(A211&lt;&gt;"",IF([1]sbb_raw_data!$D210="Order-Match",VLOOKUP([1]sbb_raw_data!$E210,[2]EventTypes!$A$2:$B$6,2,FALSE),VLOOKUP([1]sbb_raw_data!$D210,[2]EventTypes!$A$9:$B$21,2,FALSE)),"")</f>
        <v/>
      </c>
      <c r="F211" s="9" t="str">
        <f>IF(A211&lt;&gt;"",IF([1]sbb_raw_data!$G210="",IF(E211="CAME",F210,"Market"),[1]sbb_raw_data!$G210),"")</f>
        <v/>
      </c>
      <c r="G211" s="9" t="str">
        <f>IF([1]sbb_raw_data!$J210&lt;&gt;"",[1]sbb_raw_data!$J210,"")</f>
        <v/>
      </c>
      <c r="H211" s="3" t="str">
        <f>IF(A211&lt;&gt;"",[1]sbb_raw_data!$H210,"")</f>
        <v/>
      </c>
      <c r="I211" s="3" t="str">
        <f>IF(A211&lt;&gt;"",IF([1]sbb_raw_data!$F210="Buy","BUYI","Error! Must be Buy! This is for share __BUY__ backs!"),"")</f>
        <v/>
      </c>
      <c r="J211" s="3" t="str">
        <f t="shared" si="6"/>
        <v/>
      </c>
      <c r="K211" s="3" t="str">
        <f>IF(A211&lt;&gt;"",[1]sbb_raw_data!$K210,"")</f>
        <v/>
      </c>
      <c r="L211" s="3" t="str">
        <f>IF(A211&lt;&gt;"",[1]sbb_raw_data!$N210,"")</f>
        <v/>
      </c>
      <c r="N211" s="8" t="str">
        <f t="shared" si="7"/>
        <v/>
      </c>
    </row>
    <row r="212" spans="1:14" hidden="1" x14ac:dyDescent="0.2">
      <c r="A212" s="3" t="str">
        <f>IF([1]sbb_raw_data!$A211&lt;&gt;"",CONCATENATE(MID([1]sbb_raw_data!$A211,7,4),"-",MID([1]sbb_raw_data!$A211,4,2),"-",LEFT([1]sbb_raw_data!$A211,2),"T",RIGHT([1]sbb_raw_data!$A211,15),"Z"),"")</f>
        <v/>
      </c>
      <c r="B212" s="3" t="str">
        <f>IF(A212&lt;&gt;"",VLOOKUP([1]sbb_raw_data!$B211,[2]ValidityTypes!$A$2:$B$8,2,FALSE),"")</f>
        <v/>
      </c>
      <c r="C212" s="3"/>
      <c r="D212" s="3" t="str">
        <f>IF(A212&lt;&gt;"",IF([1]sbb_raw_data!$C211="EDE","XETA","Please fill in Segment MIC manually."),"")</f>
        <v/>
      </c>
      <c r="E212" s="3" t="str">
        <f>IF(A212&lt;&gt;"",IF([1]sbb_raw_data!$D211="Order-Match",VLOOKUP([1]sbb_raw_data!$E211,[2]EventTypes!$A$2:$B$6,2,FALSE),VLOOKUP([1]sbb_raw_data!$D211,[2]EventTypes!$A$9:$B$21,2,FALSE)),"")</f>
        <v/>
      </c>
      <c r="F212" s="9" t="str">
        <f>IF(A212&lt;&gt;"",IF([1]sbb_raw_data!$G211="",IF(E212="CAME",F211,"Market"),[1]sbb_raw_data!$G211),"")</f>
        <v/>
      </c>
      <c r="G212" s="9" t="str">
        <f>IF([1]sbb_raw_data!$J211&lt;&gt;"",[1]sbb_raw_data!$J211,"")</f>
        <v/>
      </c>
      <c r="H212" s="3" t="str">
        <f>IF(A212&lt;&gt;"",[1]sbb_raw_data!$H211,"")</f>
        <v/>
      </c>
      <c r="I212" s="3" t="str">
        <f>IF(A212&lt;&gt;"",IF([1]sbb_raw_data!$F211="Buy","BUYI","Error! Must be Buy! This is for share __BUY__ backs!"),"")</f>
        <v/>
      </c>
      <c r="J212" s="3" t="str">
        <f t="shared" si="6"/>
        <v/>
      </c>
      <c r="K212" s="3" t="str">
        <f>IF(A212&lt;&gt;"",[1]sbb_raw_data!$K211,"")</f>
        <v/>
      </c>
      <c r="L212" s="3" t="str">
        <f>IF(A212&lt;&gt;"",[1]sbb_raw_data!$N211,"")</f>
        <v/>
      </c>
      <c r="N212" s="8" t="str">
        <f t="shared" si="7"/>
        <v/>
      </c>
    </row>
    <row r="213" spans="1:14" hidden="1" x14ac:dyDescent="0.2">
      <c r="A213" s="3" t="str">
        <f>IF([1]sbb_raw_data!$A212&lt;&gt;"",CONCATENATE(MID([1]sbb_raw_data!$A212,7,4),"-",MID([1]sbb_raw_data!$A212,4,2),"-",LEFT([1]sbb_raw_data!$A212,2),"T",RIGHT([1]sbb_raw_data!$A212,15),"Z"),"")</f>
        <v/>
      </c>
      <c r="B213" s="3" t="str">
        <f>IF(A213&lt;&gt;"",VLOOKUP([1]sbb_raw_data!$B212,[2]ValidityTypes!$A$2:$B$8,2,FALSE),"")</f>
        <v/>
      </c>
      <c r="C213" s="3"/>
      <c r="D213" s="3" t="str">
        <f>IF(A213&lt;&gt;"",IF([1]sbb_raw_data!$C212="EDE","XETA","Please fill in Segment MIC manually."),"")</f>
        <v/>
      </c>
      <c r="E213" s="3" t="str">
        <f>IF(A213&lt;&gt;"",IF([1]sbb_raw_data!$D212="Order-Match",VLOOKUP([1]sbb_raw_data!$E212,[2]EventTypes!$A$2:$B$6,2,FALSE),VLOOKUP([1]sbb_raw_data!$D212,[2]EventTypes!$A$9:$B$21,2,FALSE)),"")</f>
        <v/>
      </c>
      <c r="F213" s="9" t="str">
        <f>IF(A213&lt;&gt;"",IF([1]sbb_raw_data!$G212="",IF(E213="CAME",F212,"Market"),[1]sbb_raw_data!$G212),"")</f>
        <v/>
      </c>
      <c r="G213" s="9" t="str">
        <f>IF([1]sbb_raw_data!$J212&lt;&gt;"",[1]sbb_raw_data!$J212,"")</f>
        <v/>
      </c>
      <c r="H213" s="3" t="str">
        <f>IF(A213&lt;&gt;"",[1]sbb_raw_data!$H212,"")</f>
        <v/>
      </c>
      <c r="I213" s="3" t="str">
        <f>IF(A213&lt;&gt;"",IF([1]sbb_raw_data!$F212="Buy","BUYI","Error! Must be Buy! This is for share __BUY__ backs!"),"")</f>
        <v/>
      </c>
      <c r="J213" s="3" t="str">
        <f t="shared" si="6"/>
        <v/>
      </c>
      <c r="K213" s="3" t="str">
        <f>IF(A213&lt;&gt;"",[1]sbb_raw_data!$K212,"")</f>
        <v/>
      </c>
      <c r="L213" s="3" t="str">
        <f>IF(A213&lt;&gt;"",[1]sbb_raw_data!$N212,"")</f>
        <v/>
      </c>
      <c r="N213" s="8" t="str">
        <f t="shared" si="7"/>
        <v/>
      </c>
    </row>
    <row r="214" spans="1:14" hidden="1" x14ac:dyDescent="0.2">
      <c r="A214" s="3" t="str">
        <f>IF([1]sbb_raw_data!$A213&lt;&gt;"",CONCATENATE(MID([1]sbb_raw_data!$A213,7,4),"-",MID([1]sbb_raw_data!$A213,4,2),"-",LEFT([1]sbb_raw_data!$A213,2),"T",RIGHT([1]sbb_raw_data!$A213,15),"Z"),"")</f>
        <v/>
      </c>
      <c r="B214" s="3" t="str">
        <f>IF(A214&lt;&gt;"",VLOOKUP([1]sbb_raw_data!$B213,[2]ValidityTypes!$A$2:$B$8,2,FALSE),"")</f>
        <v/>
      </c>
      <c r="C214" s="3"/>
      <c r="D214" s="3" t="str">
        <f>IF(A214&lt;&gt;"",IF([1]sbb_raw_data!$C213="EDE","XETA","Please fill in Segment MIC manually."),"")</f>
        <v/>
      </c>
      <c r="E214" s="3" t="str">
        <f>IF(A214&lt;&gt;"",IF([1]sbb_raw_data!$D213="Order-Match",VLOOKUP([1]sbb_raw_data!$E213,[2]EventTypes!$A$2:$B$6,2,FALSE),VLOOKUP([1]sbb_raw_data!$D213,[2]EventTypes!$A$9:$B$21,2,FALSE)),"")</f>
        <v/>
      </c>
      <c r="F214" s="9" t="str">
        <f>IF(A214&lt;&gt;"",IF([1]sbb_raw_data!$G213="",IF(E214="CAME",F213,"Market"),[1]sbb_raw_data!$G213),"")</f>
        <v/>
      </c>
      <c r="G214" s="9" t="str">
        <f>IF([1]sbb_raw_data!$J213&lt;&gt;"",[1]sbb_raw_data!$J213,"")</f>
        <v/>
      </c>
      <c r="H214" s="3" t="str">
        <f>IF(A214&lt;&gt;"",[1]sbb_raw_data!$H213,"")</f>
        <v/>
      </c>
      <c r="I214" s="3" t="str">
        <f>IF(A214&lt;&gt;"",IF([1]sbb_raw_data!$F213="Buy","BUYI","Error! Must be Buy! This is for share __BUY__ backs!"),"")</f>
        <v/>
      </c>
      <c r="J214" s="3" t="str">
        <f t="shared" si="6"/>
        <v/>
      </c>
      <c r="K214" s="3" t="str">
        <f>IF(A214&lt;&gt;"",[1]sbb_raw_data!$K213,"")</f>
        <v/>
      </c>
      <c r="L214" s="3" t="str">
        <f>IF(A214&lt;&gt;"",[1]sbb_raw_data!$N213,"")</f>
        <v/>
      </c>
      <c r="N214" s="8" t="str">
        <f t="shared" si="7"/>
        <v/>
      </c>
    </row>
    <row r="215" spans="1:14" hidden="1" x14ac:dyDescent="0.2">
      <c r="A215" s="3" t="str">
        <f>IF([1]sbb_raw_data!$A214&lt;&gt;"",CONCATENATE(MID([1]sbb_raw_data!$A214,7,4),"-",MID([1]sbb_raw_data!$A214,4,2),"-",LEFT([1]sbb_raw_data!$A214,2),"T",RIGHT([1]sbb_raw_data!$A214,15),"Z"),"")</f>
        <v/>
      </c>
      <c r="B215" s="3" t="str">
        <f>IF(A215&lt;&gt;"",VLOOKUP([1]sbb_raw_data!$B214,[2]ValidityTypes!$A$2:$B$8,2,FALSE),"")</f>
        <v/>
      </c>
      <c r="C215" s="3"/>
      <c r="D215" s="3" t="str">
        <f>IF(A215&lt;&gt;"",IF([1]sbb_raw_data!$C214="EDE","XETA","Please fill in Segment MIC manually."),"")</f>
        <v/>
      </c>
      <c r="E215" s="3" t="str">
        <f>IF(A215&lt;&gt;"",IF([1]sbb_raw_data!$D214="Order-Match",VLOOKUP([1]sbb_raw_data!$E214,[2]EventTypes!$A$2:$B$6,2,FALSE),VLOOKUP([1]sbb_raw_data!$D214,[2]EventTypes!$A$9:$B$21,2,FALSE)),"")</f>
        <v/>
      </c>
      <c r="F215" s="9" t="str">
        <f>IF(A215&lt;&gt;"",IF([1]sbb_raw_data!$G214="",IF(E215="CAME",F214,"Market"),[1]sbb_raw_data!$G214),"")</f>
        <v/>
      </c>
      <c r="G215" s="9" t="str">
        <f>IF([1]sbb_raw_data!$J214&lt;&gt;"",[1]sbb_raw_data!$J214,"")</f>
        <v/>
      </c>
      <c r="H215" s="3" t="str">
        <f>IF(A215&lt;&gt;"",[1]sbb_raw_data!$H214,"")</f>
        <v/>
      </c>
      <c r="I215" s="3" t="str">
        <f>IF(A215&lt;&gt;"",IF([1]sbb_raw_data!$F214="Buy","BUYI","Error! Must be Buy! This is for share __BUY__ backs!"),"")</f>
        <v/>
      </c>
      <c r="J215" s="3" t="str">
        <f t="shared" si="6"/>
        <v/>
      </c>
      <c r="K215" s="3" t="str">
        <f>IF(A215&lt;&gt;"",[1]sbb_raw_data!$K214,"")</f>
        <v/>
      </c>
      <c r="L215" s="3" t="str">
        <f>IF(A215&lt;&gt;"",[1]sbb_raw_data!$N214,"")</f>
        <v/>
      </c>
      <c r="N215" s="8" t="str">
        <f t="shared" si="7"/>
        <v/>
      </c>
    </row>
    <row r="216" spans="1:14" hidden="1" x14ac:dyDescent="0.2">
      <c r="A216" s="3" t="str">
        <f>IF([1]sbb_raw_data!$A215&lt;&gt;"",CONCATENATE(MID([1]sbb_raw_data!$A215,7,4),"-",MID([1]sbb_raw_data!$A215,4,2),"-",LEFT([1]sbb_raw_data!$A215,2),"T",RIGHT([1]sbb_raw_data!$A215,15),"Z"),"")</f>
        <v/>
      </c>
      <c r="B216" s="3" t="str">
        <f>IF(A216&lt;&gt;"",VLOOKUP([1]sbb_raw_data!$B215,[2]ValidityTypes!$A$2:$B$8,2,FALSE),"")</f>
        <v/>
      </c>
      <c r="C216" s="3"/>
      <c r="D216" s="3" t="str">
        <f>IF(A216&lt;&gt;"",IF([1]sbb_raw_data!$C215="EDE","XETA","Please fill in Segment MIC manually."),"")</f>
        <v/>
      </c>
      <c r="E216" s="3" t="str">
        <f>IF(A216&lt;&gt;"",IF([1]sbb_raw_data!$D215="Order-Match",VLOOKUP([1]sbb_raw_data!$E215,[2]EventTypes!$A$2:$B$6,2,FALSE),VLOOKUP([1]sbb_raw_data!$D215,[2]EventTypes!$A$9:$B$21,2,FALSE)),"")</f>
        <v/>
      </c>
      <c r="F216" s="9" t="str">
        <f>IF(A216&lt;&gt;"",IF([1]sbb_raw_data!$G215="",IF(E216="CAME",F215,"Market"),[1]sbb_raw_data!$G215),"")</f>
        <v/>
      </c>
      <c r="G216" s="9" t="str">
        <f>IF([1]sbb_raw_data!$J215&lt;&gt;"",[1]sbb_raw_data!$J215,"")</f>
        <v/>
      </c>
      <c r="H216" s="3" t="str">
        <f>IF(A216&lt;&gt;"",[1]sbb_raw_data!$H215,"")</f>
        <v/>
      </c>
      <c r="I216" s="3" t="str">
        <f>IF(A216&lt;&gt;"",IF([1]sbb_raw_data!$F215="Buy","BUYI","Error! Must be Buy! This is for share __BUY__ backs!"),"")</f>
        <v/>
      </c>
      <c r="J216" s="3" t="str">
        <f t="shared" si="6"/>
        <v/>
      </c>
      <c r="K216" s="3" t="str">
        <f>IF(A216&lt;&gt;"",[1]sbb_raw_data!$K215,"")</f>
        <v/>
      </c>
      <c r="L216" s="3" t="str">
        <f>IF(A216&lt;&gt;"",[1]sbb_raw_data!$N215,"")</f>
        <v/>
      </c>
      <c r="N216" s="8" t="str">
        <f t="shared" si="7"/>
        <v/>
      </c>
    </row>
    <row r="217" spans="1:14" hidden="1" x14ac:dyDescent="0.2">
      <c r="A217" s="3" t="str">
        <f>IF([1]sbb_raw_data!$A216&lt;&gt;"",CONCATENATE(MID([1]sbb_raw_data!$A216,7,4),"-",MID([1]sbb_raw_data!$A216,4,2),"-",LEFT([1]sbb_raw_data!$A216,2),"T",RIGHT([1]sbb_raw_data!$A216,15),"Z"),"")</f>
        <v/>
      </c>
      <c r="B217" s="3" t="str">
        <f>IF(A217&lt;&gt;"",VLOOKUP([1]sbb_raw_data!$B216,[2]ValidityTypes!$A$2:$B$8,2,FALSE),"")</f>
        <v/>
      </c>
      <c r="C217" s="3"/>
      <c r="D217" s="3" t="str">
        <f>IF(A217&lt;&gt;"",IF([1]sbb_raw_data!$C216="EDE","XETA","Please fill in Segment MIC manually."),"")</f>
        <v/>
      </c>
      <c r="E217" s="3" t="str">
        <f>IF(A217&lt;&gt;"",IF([1]sbb_raw_data!$D216="Order-Match",VLOOKUP([1]sbb_raw_data!$E216,[2]EventTypes!$A$2:$B$6,2,FALSE),VLOOKUP([1]sbb_raw_data!$D216,[2]EventTypes!$A$9:$B$21,2,FALSE)),"")</f>
        <v/>
      </c>
      <c r="F217" s="9" t="str">
        <f>IF(A217&lt;&gt;"",IF([1]sbb_raw_data!$G216="",IF(E217="CAME",F216,"Market"),[1]sbb_raw_data!$G216),"")</f>
        <v/>
      </c>
      <c r="G217" s="9" t="str">
        <f>IF([1]sbb_raw_data!$J216&lt;&gt;"",[1]sbb_raw_data!$J216,"")</f>
        <v/>
      </c>
      <c r="H217" s="3" t="str">
        <f>IF(A217&lt;&gt;"",[1]sbb_raw_data!$H216,"")</f>
        <v/>
      </c>
      <c r="I217" s="3" t="str">
        <f>IF(A217&lt;&gt;"",IF([1]sbb_raw_data!$F216="Buy","BUYI","Error! Must be Buy! This is for share __BUY__ backs!"),"")</f>
        <v/>
      </c>
      <c r="J217" s="3" t="str">
        <f t="shared" si="6"/>
        <v/>
      </c>
      <c r="K217" s="3" t="str">
        <f>IF(A217&lt;&gt;"",[1]sbb_raw_data!$K216,"")</f>
        <v/>
      </c>
      <c r="L217" s="3" t="str">
        <f>IF(A217&lt;&gt;"",[1]sbb_raw_data!$N216,"")</f>
        <v/>
      </c>
      <c r="N217" s="8" t="str">
        <f t="shared" si="7"/>
        <v/>
      </c>
    </row>
    <row r="218" spans="1:14" hidden="1" x14ac:dyDescent="0.2">
      <c r="A218" s="3" t="str">
        <f>IF([1]sbb_raw_data!$A217&lt;&gt;"",CONCATENATE(MID([1]sbb_raw_data!$A217,7,4),"-",MID([1]sbb_raw_data!$A217,4,2),"-",LEFT([1]sbb_raw_data!$A217,2),"T",RIGHT([1]sbb_raw_data!$A217,15),"Z"),"")</f>
        <v/>
      </c>
      <c r="B218" s="3" t="str">
        <f>IF(A218&lt;&gt;"",VLOOKUP([1]sbb_raw_data!$B217,[2]ValidityTypes!$A$2:$B$8,2,FALSE),"")</f>
        <v/>
      </c>
      <c r="C218" s="3"/>
      <c r="D218" s="3" t="str">
        <f>IF(A218&lt;&gt;"",IF([1]sbb_raw_data!$C217="EDE","XETA","Please fill in Segment MIC manually."),"")</f>
        <v/>
      </c>
      <c r="E218" s="3" t="str">
        <f>IF(A218&lt;&gt;"",IF([1]sbb_raw_data!$D217="Order-Match",VLOOKUP([1]sbb_raw_data!$E217,[2]EventTypes!$A$2:$B$6,2,FALSE),VLOOKUP([1]sbb_raw_data!$D217,[2]EventTypes!$A$9:$B$21,2,FALSE)),"")</f>
        <v/>
      </c>
      <c r="F218" s="9" t="str">
        <f>IF(A218&lt;&gt;"",IF([1]sbb_raw_data!$G217="",IF(E218="CAME",F217,"Market"),[1]sbb_raw_data!$G217),"")</f>
        <v/>
      </c>
      <c r="G218" s="9" t="str">
        <f>IF([1]sbb_raw_data!$J217&lt;&gt;"",[1]sbb_raw_data!$J217,"")</f>
        <v/>
      </c>
      <c r="H218" s="3" t="str">
        <f>IF(A218&lt;&gt;"",[1]sbb_raw_data!$H217,"")</f>
        <v/>
      </c>
      <c r="I218" s="3" t="str">
        <f>IF(A218&lt;&gt;"",IF([1]sbb_raw_data!$F217="Buy","BUYI","Error! Must be Buy! This is for share __BUY__ backs!"),"")</f>
        <v/>
      </c>
      <c r="J218" s="3" t="str">
        <f t="shared" si="6"/>
        <v/>
      </c>
      <c r="K218" s="3" t="str">
        <f>IF(A218&lt;&gt;"",[1]sbb_raw_data!$K217,"")</f>
        <v/>
      </c>
      <c r="L218" s="3" t="str">
        <f>IF(A218&lt;&gt;"",[1]sbb_raw_data!$N217,"")</f>
        <v/>
      </c>
      <c r="N218" s="8" t="str">
        <f t="shared" si="7"/>
        <v/>
      </c>
    </row>
    <row r="219" spans="1:14" hidden="1" x14ac:dyDescent="0.2">
      <c r="A219" s="3" t="str">
        <f>IF([1]sbb_raw_data!$A218&lt;&gt;"",CONCATENATE(MID([1]sbb_raw_data!$A218,7,4),"-",MID([1]sbb_raw_data!$A218,4,2),"-",LEFT([1]sbb_raw_data!$A218,2),"T",RIGHT([1]sbb_raw_data!$A218,15),"Z"),"")</f>
        <v/>
      </c>
      <c r="B219" s="3" t="str">
        <f>IF(A219&lt;&gt;"",VLOOKUP([1]sbb_raw_data!$B218,[2]ValidityTypes!$A$2:$B$8,2,FALSE),"")</f>
        <v/>
      </c>
      <c r="C219" s="3"/>
      <c r="D219" s="3" t="str">
        <f>IF(A219&lt;&gt;"",IF([1]sbb_raw_data!$C218="EDE","XETA","Please fill in Segment MIC manually."),"")</f>
        <v/>
      </c>
      <c r="E219" s="3" t="str">
        <f>IF(A219&lt;&gt;"",IF([1]sbb_raw_data!$D218="Order-Match",VLOOKUP([1]sbb_raw_data!$E218,[2]EventTypes!$A$2:$B$6,2,FALSE),VLOOKUP([1]sbb_raw_data!$D218,[2]EventTypes!$A$9:$B$21,2,FALSE)),"")</f>
        <v/>
      </c>
      <c r="F219" s="9" t="str">
        <f>IF(A219&lt;&gt;"",IF([1]sbb_raw_data!$G218="",IF(E219="CAME",F218,"Market"),[1]sbb_raw_data!$G218),"")</f>
        <v/>
      </c>
      <c r="G219" s="9" t="str">
        <f>IF([1]sbb_raw_data!$J218&lt;&gt;"",[1]sbb_raw_data!$J218,"")</f>
        <v/>
      </c>
      <c r="H219" s="3" t="str">
        <f>IF(A219&lt;&gt;"",[1]sbb_raw_data!$H218,"")</f>
        <v/>
      </c>
      <c r="I219" s="3" t="str">
        <f>IF(A219&lt;&gt;"",IF([1]sbb_raw_data!$F218="Buy","BUYI","Error! Must be Buy! This is for share __BUY__ backs!"),"")</f>
        <v/>
      </c>
      <c r="J219" s="3" t="str">
        <f t="shared" si="6"/>
        <v/>
      </c>
      <c r="K219" s="3" t="str">
        <f>IF(A219&lt;&gt;"",[1]sbb_raw_data!$K218,"")</f>
        <v/>
      </c>
      <c r="L219" s="3" t="str">
        <f>IF(A219&lt;&gt;"",[1]sbb_raw_data!$N218,"")</f>
        <v/>
      </c>
      <c r="N219" s="8" t="str">
        <f t="shared" si="7"/>
        <v/>
      </c>
    </row>
    <row r="220" spans="1:14" hidden="1" x14ac:dyDescent="0.2">
      <c r="A220" s="3" t="str">
        <f>IF([1]sbb_raw_data!$A219&lt;&gt;"",CONCATENATE(MID([1]sbb_raw_data!$A219,7,4),"-",MID([1]sbb_raw_data!$A219,4,2),"-",LEFT([1]sbb_raw_data!$A219,2),"T",RIGHT([1]sbb_raw_data!$A219,15),"Z"),"")</f>
        <v/>
      </c>
      <c r="B220" s="3" t="str">
        <f>IF(A220&lt;&gt;"",VLOOKUP([1]sbb_raw_data!$B219,[2]ValidityTypes!$A$2:$B$8,2,FALSE),"")</f>
        <v/>
      </c>
      <c r="C220" s="3"/>
      <c r="D220" s="3" t="str">
        <f>IF(A220&lt;&gt;"",IF([1]sbb_raw_data!$C219="EDE","XETA","Please fill in Segment MIC manually."),"")</f>
        <v/>
      </c>
      <c r="E220" s="3" t="str">
        <f>IF(A220&lt;&gt;"",IF([1]sbb_raw_data!$D219="Order-Match",VLOOKUP([1]sbb_raw_data!$E219,[2]EventTypes!$A$2:$B$6,2,FALSE),VLOOKUP([1]sbb_raw_data!$D219,[2]EventTypes!$A$9:$B$21,2,FALSE)),"")</f>
        <v/>
      </c>
      <c r="F220" s="9" t="str">
        <f>IF(A220&lt;&gt;"",IF([1]sbb_raw_data!$G219="",IF(E220="CAME",F219,"Market"),[1]sbb_raw_data!$G219),"")</f>
        <v/>
      </c>
      <c r="G220" s="9" t="str">
        <f>IF([1]sbb_raw_data!$J219&lt;&gt;"",[1]sbb_raw_data!$J219,"")</f>
        <v/>
      </c>
      <c r="H220" s="3" t="str">
        <f>IF(A220&lt;&gt;"",[1]sbb_raw_data!$H219,"")</f>
        <v/>
      </c>
      <c r="I220" s="3" t="str">
        <f>IF(A220&lt;&gt;"",IF([1]sbb_raw_data!$F219="Buy","BUYI","Error! Must be Buy! This is for share __BUY__ backs!"),"")</f>
        <v/>
      </c>
      <c r="J220" s="3" t="str">
        <f t="shared" si="6"/>
        <v/>
      </c>
      <c r="K220" s="3" t="str">
        <f>IF(A220&lt;&gt;"",[1]sbb_raw_data!$K219,"")</f>
        <v/>
      </c>
      <c r="L220" s="3" t="str">
        <f>IF(A220&lt;&gt;"",[1]sbb_raw_data!$N219,"")</f>
        <v/>
      </c>
      <c r="N220" s="8" t="str">
        <f t="shared" si="7"/>
        <v/>
      </c>
    </row>
    <row r="221" spans="1:14" hidden="1" x14ac:dyDescent="0.2">
      <c r="A221" s="3" t="str">
        <f>IF([1]sbb_raw_data!$A220&lt;&gt;"",CONCATENATE(MID([1]sbb_raw_data!$A220,7,4),"-",MID([1]sbb_raw_data!$A220,4,2),"-",LEFT([1]sbb_raw_data!$A220,2),"T",RIGHT([1]sbb_raw_data!$A220,15),"Z"),"")</f>
        <v/>
      </c>
      <c r="B221" s="3" t="str">
        <f>IF(A221&lt;&gt;"",VLOOKUP([1]sbb_raw_data!$B220,[2]ValidityTypes!$A$2:$B$8,2,FALSE),"")</f>
        <v/>
      </c>
      <c r="C221" s="3"/>
      <c r="D221" s="3" t="str">
        <f>IF(A221&lt;&gt;"",IF([1]sbb_raw_data!$C220="EDE","XETA","Please fill in Segment MIC manually."),"")</f>
        <v/>
      </c>
      <c r="E221" s="3" t="str">
        <f>IF(A221&lt;&gt;"",IF([1]sbb_raw_data!$D220="Order-Match",VLOOKUP([1]sbb_raw_data!$E220,[2]EventTypes!$A$2:$B$6,2,FALSE),VLOOKUP([1]sbb_raw_data!$D220,[2]EventTypes!$A$9:$B$21,2,FALSE)),"")</f>
        <v/>
      </c>
      <c r="F221" s="9" t="str">
        <f>IF(A221&lt;&gt;"",IF([1]sbb_raw_data!$G220="",IF(E221="CAME",F220,"Market"),[1]sbb_raw_data!$G220),"")</f>
        <v/>
      </c>
      <c r="G221" s="9" t="str">
        <f>IF([1]sbb_raw_data!$J220&lt;&gt;"",[1]sbb_raw_data!$J220,"")</f>
        <v/>
      </c>
      <c r="H221" s="3" t="str">
        <f>IF(A221&lt;&gt;"",[1]sbb_raw_data!$H220,"")</f>
        <v/>
      </c>
      <c r="I221" s="3" t="str">
        <f>IF(A221&lt;&gt;"",IF([1]sbb_raw_data!$F220="Buy","BUYI","Error! Must be Buy! This is for share __BUY__ backs!"),"")</f>
        <v/>
      </c>
      <c r="J221" s="3" t="str">
        <f t="shared" si="6"/>
        <v/>
      </c>
      <c r="K221" s="3" t="str">
        <f>IF(A221&lt;&gt;"",[1]sbb_raw_data!$K220,"")</f>
        <v/>
      </c>
      <c r="L221" s="3" t="str">
        <f>IF(A221&lt;&gt;"",[1]sbb_raw_data!$N220,"")</f>
        <v/>
      </c>
      <c r="N221" s="8" t="str">
        <f t="shared" si="7"/>
        <v/>
      </c>
    </row>
    <row r="222" spans="1:14" hidden="1" x14ac:dyDescent="0.2">
      <c r="A222" s="3" t="str">
        <f>IF([1]sbb_raw_data!$A221&lt;&gt;"",CONCATENATE(MID([1]sbb_raw_data!$A221,7,4),"-",MID([1]sbb_raw_data!$A221,4,2),"-",LEFT([1]sbb_raw_data!$A221,2),"T",RIGHT([1]sbb_raw_data!$A221,15),"Z"),"")</f>
        <v/>
      </c>
      <c r="B222" s="3" t="str">
        <f>IF(A222&lt;&gt;"",VLOOKUP([1]sbb_raw_data!$B221,[2]ValidityTypes!$A$2:$B$8,2,FALSE),"")</f>
        <v/>
      </c>
      <c r="C222" s="3"/>
      <c r="D222" s="3" t="str">
        <f>IF(A222&lt;&gt;"",IF([1]sbb_raw_data!$C221="EDE","XETA","Please fill in Segment MIC manually."),"")</f>
        <v/>
      </c>
      <c r="E222" s="3" t="str">
        <f>IF(A222&lt;&gt;"",IF([1]sbb_raw_data!$D221="Order-Match",VLOOKUP([1]sbb_raw_data!$E221,[2]EventTypes!$A$2:$B$6,2,FALSE),VLOOKUP([1]sbb_raw_data!$D221,[2]EventTypes!$A$9:$B$21,2,FALSE)),"")</f>
        <v/>
      </c>
      <c r="F222" s="9" t="str">
        <f>IF(A222&lt;&gt;"",IF([1]sbb_raw_data!$G221="",IF(E222="CAME",F221,"Market"),[1]sbb_raw_data!$G221),"")</f>
        <v/>
      </c>
      <c r="G222" s="9" t="str">
        <f>IF([1]sbb_raw_data!$J221&lt;&gt;"",[1]sbb_raw_data!$J221,"")</f>
        <v/>
      </c>
      <c r="H222" s="3" t="str">
        <f>IF(A222&lt;&gt;"",[1]sbb_raw_data!$H221,"")</f>
        <v/>
      </c>
      <c r="I222" s="3" t="str">
        <f>IF(A222&lt;&gt;"",IF([1]sbb_raw_data!$F221="Buy","BUYI","Error! Must be Buy! This is for share __BUY__ backs!"),"")</f>
        <v/>
      </c>
      <c r="J222" s="3" t="str">
        <f t="shared" si="6"/>
        <v/>
      </c>
      <c r="K222" s="3" t="str">
        <f>IF(A222&lt;&gt;"",[1]sbb_raw_data!$K221,"")</f>
        <v/>
      </c>
      <c r="L222" s="3" t="str">
        <f>IF(A222&lt;&gt;"",[1]sbb_raw_data!$N221,"")</f>
        <v/>
      </c>
      <c r="N222" s="8" t="str">
        <f t="shared" si="7"/>
        <v/>
      </c>
    </row>
    <row r="223" spans="1:14" hidden="1" x14ac:dyDescent="0.2">
      <c r="A223" s="3" t="str">
        <f>IF([1]sbb_raw_data!$A222&lt;&gt;"",CONCATENATE(MID([1]sbb_raw_data!$A222,7,4),"-",MID([1]sbb_raw_data!$A222,4,2),"-",LEFT([1]sbb_raw_data!$A222,2),"T",RIGHT([1]sbb_raw_data!$A222,15),"Z"),"")</f>
        <v/>
      </c>
      <c r="B223" s="3" t="str">
        <f>IF(A223&lt;&gt;"",VLOOKUP([1]sbb_raw_data!$B222,[2]ValidityTypes!$A$2:$B$8,2,FALSE),"")</f>
        <v/>
      </c>
      <c r="C223" s="3"/>
      <c r="D223" s="3" t="str">
        <f>IF(A223&lt;&gt;"",IF([1]sbb_raw_data!$C222="EDE","XETA","Please fill in Segment MIC manually."),"")</f>
        <v/>
      </c>
      <c r="E223" s="3" t="str">
        <f>IF(A223&lt;&gt;"",IF([1]sbb_raw_data!$D222="Order-Match",VLOOKUP([1]sbb_raw_data!$E222,[2]EventTypes!$A$2:$B$6,2,FALSE),VLOOKUP([1]sbb_raw_data!$D222,[2]EventTypes!$A$9:$B$21,2,FALSE)),"")</f>
        <v/>
      </c>
      <c r="F223" s="9" t="str">
        <f>IF(A223&lt;&gt;"",IF([1]sbb_raw_data!$G222="",IF(E223="CAME",F222,"Market"),[1]sbb_raw_data!$G222),"")</f>
        <v/>
      </c>
      <c r="G223" s="9" t="str">
        <f>IF([1]sbb_raw_data!$J222&lt;&gt;"",[1]sbb_raw_data!$J222,"")</f>
        <v/>
      </c>
      <c r="H223" s="3" t="str">
        <f>IF(A223&lt;&gt;"",[1]sbb_raw_data!$H222,"")</f>
        <v/>
      </c>
      <c r="I223" s="3" t="str">
        <f>IF(A223&lt;&gt;"",IF([1]sbb_raw_data!$F222="Buy","BUYI","Error! Must be Buy! This is for share __BUY__ backs!"),"")</f>
        <v/>
      </c>
      <c r="J223" s="3" t="str">
        <f t="shared" si="6"/>
        <v/>
      </c>
      <c r="K223" s="3" t="str">
        <f>IF(A223&lt;&gt;"",[1]sbb_raw_data!$K222,"")</f>
        <v/>
      </c>
      <c r="L223" s="3" t="str">
        <f>IF(A223&lt;&gt;"",[1]sbb_raw_data!$N222,"")</f>
        <v/>
      </c>
      <c r="N223" s="8" t="str">
        <f t="shared" si="7"/>
        <v/>
      </c>
    </row>
    <row r="224" spans="1:14" hidden="1" x14ac:dyDescent="0.2">
      <c r="A224" s="3" t="str">
        <f>IF([1]sbb_raw_data!$A223&lt;&gt;"",CONCATENATE(MID([1]sbb_raw_data!$A223,7,4),"-",MID([1]sbb_raw_data!$A223,4,2),"-",LEFT([1]sbb_raw_data!$A223,2),"T",RIGHT([1]sbb_raw_data!$A223,15),"Z"),"")</f>
        <v/>
      </c>
      <c r="B224" s="3" t="str">
        <f>IF(A224&lt;&gt;"",VLOOKUP([1]sbb_raw_data!$B223,[2]ValidityTypes!$A$2:$B$8,2,FALSE),"")</f>
        <v/>
      </c>
      <c r="C224" s="3"/>
      <c r="D224" s="3" t="str">
        <f>IF(A224&lt;&gt;"",IF([1]sbb_raw_data!$C223="EDE","XETA","Please fill in Segment MIC manually."),"")</f>
        <v/>
      </c>
      <c r="E224" s="3" t="str">
        <f>IF(A224&lt;&gt;"",IF([1]sbb_raw_data!$D223="Order-Match",VLOOKUP([1]sbb_raw_data!$E223,[2]EventTypes!$A$2:$B$6,2,FALSE),VLOOKUP([1]sbb_raw_data!$D223,[2]EventTypes!$A$9:$B$21,2,FALSE)),"")</f>
        <v/>
      </c>
      <c r="F224" s="9" t="str">
        <f>IF(A224&lt;&gt;"",IF([1]sbb_raw_data!$G223="",IF(E224="CAME",F223,"Market"),[1]sbb_raw_data!$G223),"")</f>
        <v/>
      </c>
      <c r="G224" s="9" t="str">
        <f>IF([1]sbb_raw_data!$J223&lt;&gt;"",[1]sbb_raw_data!$J223,"")</f>
        <v/>
      </c>
      <c r="H224" s="3" t="str">
        <f>IF(A224&lt;&gt;"",[1]sbb_raw_data!$H223,"")</f>
        <v/>
      </c>
      <c r="I224" s="3" t="str">
        <f>IF(A224&lt;&gt;"",IF([1]sbb_raw_data!$F223="Buy","BUYI","Error! Must be Buy! This is for share __BUY__ backs!"),"")</f>
        <v/>
      </c>
      <c r="J224" s="3" t="str">
        <f t="shared" si="6"/>
        <v/>
      </c>
      <c r="K224" s="3" t="str">
        <f>IF(A224&lt;&gt;"",[1]sbb_raw_data!$K223,"")</f>
        <v/>
      </c>
      <c r="L224" s="3" t="str">
        <f>IF(A224&lt;&gt;"",[1]sbb_raw_data!$N223,"")</f>
        <v/>
      </c>
      <c r="N224" s="8" t="str">
        <f t="shared" si="7"/>
        <v/>
      </c>
    </row>
    <row r="225" spans="1:14" hidden="1" x14ac:dyDescent="0.2">
      <c r="A225" s="3" t="str">
        <f>IF([1]sbb_raw_data!$A224&lt;&gt;"",CONCATENATE(MID([1]sbb_raw_data!$A224,7,4),"-",MID([1]sbb_raw_data!$A224,4,2),"-",LEFT([1]sbb_raw_data!$A224,2),"T",RIGHT([1]sbb_raw_data!$A224,15),"Z"),"")</f>
        <v/>
      </c>
      <c r="B225" s="3" t="str">
        <f>IF(A225&lt;&gt;"",VLOOKUP([1]sbb_raw_data!$B224,[2]ValidityTypes!$A$2:$B$8,2,FALSE),"")</f>
        <v/>
      </c>
      <c r="C225" s="3"/>
      <c r="D225" s="3" t="str">
        <f>IF(A225&lt;&gt;"",IF([1]sbb_raw_data!$C224="EDE","XETA","Please fill in Segment MIC manually."),"")</f>
        <v/>
      </c>
      <c r="E225" s="3" t="str">
        <f>IF(A225&lt;&gt;"",IF([1]sbb_raw_data!$D224="Order-Match",VLOOKUP([1]sbb_raw_data!$E224,[2]EventTypes!$A$2:$B$6,2,FALSE),VLOOKUP([1]sbb_raw_data!$D224,[2]EventTypes!$A$9:$B$21,2,FALSE)),"")</f>
        <v/>
      </c>
      <c r="F225" s="9" t="str">
        <f>IF(A225&lt;&gt;"",IF([1]sbb_raw_data!$G224="",IF(E225="CAME",F224,"Market"),[1]sbb_raw_data!$G224),"")</f>
        <v/>
      </c>
      <c r="G225" s="9" t="str">
        <f>IF([1]sbb_raw_data!$J224&lt;&gt;"",[1]sbb_raw_data!$J224,"")</f>
        <v/>
      </c>
      <c r="H225" s="3" t="str">
        <f>IF(A225&lt;&gt;"",[1]sbb_raw_data!$H224,"")</f>
        <v/>
      </c>
      <c r="I225" s="3" t="str">
        <f>IF(A225&lt;&gt;"",IF([1]sbb_raw_data!$F224="Buy","BUYI","Error! Must be Buy! This is for share __BUY__ backs!"),"")</f>
        <v/>
      </c>
      <c r="J225" s="3" t="str">
        <f t="shared" si="6"/>
        <v/>
      </c>
      <c r="K225" s="3" t="str">
        <f>IF(A225&lt;&gt;"",[1]sbb_raw_data!$K224,"")</f>
        <v/>
      </c>
      <c r="L225" s="3" t="str">
        <f>IF(A225&lt;&gt;"",[1]sbb_raw_data!$N224,"")</f>
        <v/>
      </c>
      <c r="N225" s="8" t="str">
        <f t="shared" si="7"/>
        <v/>
      </c>
    </row>
    <row r="226" spans="1:14" hidden="1" x14ac:dyDescent="0.2">
      <c r="A226" s="3" t="str">
        <f>IF([1]sbb_raw_data!$A225&lt;&gt;"",CONCATENATE(MID([1]sbb_raw_data!$A225,7,4),"-",MID([1]sbb_raw_data!$A225,4,2),"-",LEFT([1]sbb_raw_data!$A225,2),"T",RIGHT([1]sbb_raw_data!$A225,15),"Z"),"")</f>
        <v/>
      </c>
      <c r="B226" s="3" t="str">
        <f>IF(A226&lt;&gt;"",VLOOKUP([1]sbb_raw_data!$B225,[2]ValidityTypes!$A$2:$B$8,2,FALSE),"")</f>
        <v/>
      </c>
      <c r="C226" s="3"/>
      <c r="D226" s="3" t="str">
        <f>IF(A226&lt;&gt;"",IF([1]sbb_raw_data!$C225="EDE","XETA","Please fill in Segment MIC manually."),"")</f>
        <v/>
      </c>
      <c r="E226" s="3" t="str">
        <f>IF(A226&lt;&gt;"",IF([1]sbb_raw_data!$D225="Order-Match",VLOOKUP([1]sbb_raw_data!$E225,[2]EventTypes!$A$2:$B$6,2,FALSE),VLOOKUP([1]sbb_raw_data!$D225,[2]EventTypes!$A$9:$B$21,2,FALSE)),"")</f>
        <v/>
      </c>
      <c r="F226" s="9" t="str">
        <f>IF(A226&lt;&gt;"",IF([1]sbb_raw_data!$G225="",IF(E226="CAME",F225,"Market"),[1]sbb_raw_data!$G225),"")</f>
        <v/>
      </c>
      <c r="G226" s="9" t="str">
        <f>IF([1]sbb_raw_data!$J225&lt;&gt;"",[1]sbb_raw_data!$J225,"")</f>
        <v/>
      </c>
      <c r="H226" s="3" t="str">
        <f>IF(A226&lt;&gt;"",[1]sbb_raw_data!$H225,"")</f>
        <v/>
      </c>
      <c r="I226" s="3" t="str">
        <f>IF(A226&lt;&gt;"",IF([1]sbb_raw_data!$F225="Buy","BUYI","Error! Must be Buy! This is for share __BUY__ backs!"),"")</f>
        <v/>
      </c>
      <c r="J226" s="3" t="str">
        <f t="shared" si="6"/>
        <v/>
      </c>
      <c r="K226" s="3" t="str">
        <f>IF(A226&lt;&gt;"",[1]sbb_raw_data!$K225,"")</f>
        <v/>
      </c>
      <c r="L226" s="3" t="str">
        <f>IF(A226&lt;&gt;"",[1]sbb_raw_data!$N225,"")</f>
        <v/>
      </c>
      <c r="N226" s="8" t="str">
        <f t="shared" si="7"/>
        <v/>
      </c>
    </row>
    <row r="227" spans="1:14" hidden="1" x14ac:dyDescent="0.2">
      <c r="A227" s="3" t="str">
        <f>IF([1]sbb_raw_data!$A226&lt;&gt;"",CONCATENATE(MID([1]sbb_raw_data!$A226,7,4),"-",MID([1]sbb_raw_data!$A226,4,2),"-",LEFT([1]sbb_raw_data!$A226,2),"T",RIGHT([1]sbb_raw_data!$A226,15),"Z"),"")</f>
        <v/>
      </c>
      <c r="B227" s="3" t="str">
        <f>IF(A227&lt;&gt;"",VLOOKUP([1]sbb_raw_data!$B226,[2]ValidityTypes!$A$2:$B$8,2,FALSE),"")</f>
        <v/>
      </c>
      <c r="C227" s="3"/>
      <c r="D227" s="3" t="str">
        <f>IF(A227&lt;&gt;"",IF([1]sbb_raw_data!$C226="EDE","XETA","Please fill in Segment MIC manually."),"")</f>
        <v/>
      </c>
      <c r="E227" s="3" t="str">
        <f>IF(A227&lt;&gt;"",IF([1]sbb_raw_data!$D226="Order-Match",VLOOKUP([1]sbb_raw_data!$E226,[2]EventTypes!$A$2:$B$6,2,FALSE),VLOOKUP([1]sbb_raw_data!$D226,[2]EventTypes!$A$9:$B$21,2,FALSE)),"")</f>
        <v/>
      </c>
      <c r="F227" s="9" t="str">
        <f>IF(A227&lt;&gt;"",IF([1]sbb_raw_data!$G226="",IF(E227="CAME",F226,"Market"),[1]sbb_raw_data!$G226),"")</f>
        <v/>
      </c>
      <c r="G227" s="9" t="str">
        <f>IF([1]sbb_raw_data!$J226&lt;&gt;"",[1]sbb_raw_data!$J226,"")</f>
        <v/>
      </c>
      <c r="H227" s="3" t="str">
        <f>IF(A227&lt;&gt;"",[1]sbb_raw_data!$H226,"")</f>
        <v/>
      </c>
      <c r="I227" s="3" t="str">
        <f>IF(A227&lt;&gt;"",IF([1]sbb_raw_data!$F226="Buy","BUYI","Error! Must be Buy! This is for share __BUY__ backs!"),"")</f>
        <v/>
      </c>
      <c r="J227" s="3" t="str">
        <f t="shared" si="6"/>
        <v/>
      </c>
      <c r="K227" s="3" t="str">
        <f>IF(A227&lt;&gt;"",[1]sbb_raw_data!$K226,"")</f>
        <v/>
      </c>
      <c r="L227" s="3" t="str">
        <f>IF(A227&lt;&gt;"",[1]sbb_raw_data!$N226,"")</f>
        <v/>
      </c>
      <c r="N227" s="8" t="str">
        <f t="shared" si="7"/>
        <v/>
      </c>
    </row>
    <row r="228" spans="1:14" hidden="1" x14ac:dyDescent="0.2">
      <c r="A228" s="3" t="str">
        <f>IF([1]sbb_raw_data!$A227&lt;&gt;"",CONCATENATE(MID([1]sbb_raw_data!$A227,7,4),"-",MID([1]sbb_raw_data!$A227,4,2),"-",LEFT([1]sbb_raw_data!$A227,2),"T",RIGHT([1]sbb_raw_data!$A227,15),"Z"),"")</f>
        <v/>
      </c>
      <c r="B228" s="3" t="str">
        <f>IF(A228&lt;&gt;"",VLOOKUP([1]sbb_raw_data!$B227,[2]ValidityTypes!$A$2:$B$8,2,FALSE),"")</f>
        <v/>
      </c>
      <c r="C228" s="3"/>
      <c r="D228" s="3" t="str">
        <f>IF(A228&lt;&gt;"",IF([1]sbb_raw_data!$C227="EDE","XETA","Please fill in Segment MIC manually."),"")</f>
        <v/>
      </c>
      <c r="E228" s="3" t="str">
        <f>IF(A228&lt;&gt;"",IF([1]sbb_raw_data!$D227="Order-Match",VLOOKUP([1]sbb_raw_data!$E227,[2]EventTypes!$A$2:$B$6,2,FALSE),VLOOKUP([1]sbb_raw_data!$D227,[2]EventTypes!$A$9:$B$21,2,FALSE)),"")</f>
        <v/>
      </c>
      <c r="F228" s="9" t="str">
        <f>IF(A228&lt;&gt;"",IF([1]sbb_raw_data!$G227="",IF(E228="CAME",F227,"Market"),[1]sbb_raw_data!$G227),"")</f>
        <v/>
      </c>
      <c r="G228" s="9" t="str">
        <f>IF([1]sbb_raw_data!$J227&lt;&gt;"",[1]sbb_raw_data!$J227,"")</f>
        <v/>
      </c>
      <c r="H228" s="3" t="str">
        <f>IF(A228&lt;&gt;"",[1]sbb_raw_data!$H227,"")</f>
        <v/>
      </c>
      <c r="I228" s="3" t="str">
        <f>IF(A228&lt;&gt;"",IF([1]sbb_raw_data!$F227="Buy","BUYI","Error! Must be Buy! This is for share __BUY__ backs!"),"")</f>
        <v/>
      </c>
      <c r="J228" s="3" t="str">
        <f t="shared" si="6"/>
        <v/>
      </c>
      <c r="K228" s="3" t="str">
        <f>IF(A228&lt;&gt;"",[1]sbb_raw_data!$K227,"")</f>
        <v/>
      </c>
      <c r="L228" s="3" t="str">
        <f>IF(A228&lt;&gt;"",[1]sbb_raw_data!$N227,"")</f>
        <v/>
      </c>
      <c r="N228" s="8" t="str">
        <f t="shared" si="7"/>
        <v/>
      </c>
    </row>
    <row r="229" spans="1:14" hidden="1" x14ac:dyDescent="0.2">
      <c r="A229" s="3" t="str">
        <f>IF([1]sbb_raw_data!$A228&lt;&gt;"",CONCATENATE(MID([1]sbb_raw_data!$A228,7,4),"-",MID([1]sbb_raw_data!$A228,4,2),"-",LEFT([1]sbb_raw_data!$A228,2),"T",RIGHT([1]sbb_raw_data!$A228,15),"Z"),"")</f>
        <v/>
      </c>
      <c r="B229" s="3" t="str">
        <f>IF(A229&lt;&gt;"",VLOOKUP([1]sbb_raw_data!$B228,[2]ValidityTypes!$A$2:$B$8,2,FALSE),"")</f>
        <v/>
      </c>
      <c r="C229" s="3"/>
      <c r="D229" s="3" t="str">
        <f>IF(A229&lt;&gt;"",IF([1]sbb_raw_data!$C228="EDE","XETA","Please fill in Segment MIC manually."),"")</f>
        <v/>
      </c>
      <c r="E229" s="3" t="str">
        <f>IF(A229&lt;&gt;"",IF([1]sbb_raw_data!$D228="Order-Match",VLOOKUP([1]sbb_raw_data!$E228,[2]EventTypes!$A$2:$B$6,2,FALSE),VLOOKUP([1]sbb_raw_data!$D228,[2]EventTypes!$A$9:$B$21,2,FALSE)),"")</f>
        <v/>
      </c>
      <c r="F229" s="9" t="str">
        <f>IF(A229&lt;&gt;"",IF([1]sbb_raw_data!$G228="",IF(E229="CAME",F228,"Market"),[1]sbb_raw_data!$G228),"")</f>
        <v/>
      </c>
      <c r="G229" s="9" t="str">
        <f>IF([1]sbb_raw_data!$J228&lt;&gt;"",[1]sbb_raw_data!$J228,"")</f>
        <v/>
      </c>
      <c r="H229" s="3" t="str">
        <f>IF(A229&lt;&gt;"",[1]sbb_raw_data!$H228,"")</f>
        <v/>
      </c>
      <c r="I229" s="3" t="str">
        <f>IF(A229&lt;&gt;"",IF([1]sbb_raw_data!$F228="Buy","BUYI","Error! Must be Buy! This is for share __BUY__ backs!"),"")</f>
        <v/>
      </c>
      <c r="J229" s="3" t="str">
        <f t="shared" si="6"/>
        <v/>
      </c>
      <c r="K229" s="3" t="str">
        <f>IF(A229&lt;&gt;"",[1]sbb_raw_data!$K228,"")</f>
        <v/>
      </c>
      <c r="L229" s="3" t="str">
        <f>IF(A229&lt;&gt;"",[1]sbb_raw_data!$N228,"")</f>
        <v/>
      </c>
      <c r="N229" s="8" t="str">
        <f t="shared" si="7"/>
        <v/>
      </c>
    </row>
    <row r="230" spans="1:14" hidden="1" x14ac:dyDescent="0.2">
      <c r="A230" s="3" t="str">
        <f>IF([1]sbb_raw_data!$A229&lt;&gt;"",CONCATENATE(MID([1]sbb_raw_data!$A229,7,4),"-",MID([1]sbb_raw_data!$A229,4,2),"-",LEFT([1]sbb_raw_data!$A229,2),"T",RIGHT([1]sbb_raw_data!$A229,15),"Z"),"")</f>
        <v/>
      </c>
      <c r="B230" s="3" t="str">
        <f>IF(A230&lt;&gt;"",VLOOKUP([1]sbb_raw_data!$B229,[2]ValidityTypes!$A$2:$B$8,2,FALSE),"")</f>
        <v/>
      </c>
      <c r="C230" s="3"/>
      <c r="D230" s="3" t="str">
        <f>IF(A230&lt;&gt;"",IF([1]sbb_raw_data!$C229="EDE","XETA","Please fill in Segment MIC manually."),"")</f>
        <v/>
      </c>
      <c r="E230" s="3" t="str">
        <f>IF(A230&lt;&gt;"",IF([1]sbb_raw_data!$D229="Order-Match",VLOOKUP([1]sbb_raw_data!$E229,[2]EventTypes!$A$2:$B$6,2,FALSE),VLOOKUP([1]sbb_raw_data!$D229,[2]EventTypes!$A$9:$B$21,2,FALSE)),"")</f>
        <v/>
      </c>
      <c r="F230" s="9" t="str">
        <f>IF(A230&lt;&gt;"",IF([1]sbb_raw_data!$G229="",IF(E230="CAME",F229,"Market"),[1]sbb_raw_data!$G229),"")</f>
        <v/>
      </c>
      <c r="G230" s="9" t="str">
        <f>IF([1]sbb_raw_data!$J229&lt;&gt;"",[1]sbb_raw_data!$J229,"")</f>
        <v/>
      </c>
      <c r="H230" s="3" t="str">
        <f>IF(A230&lt;&gt;"",[1]sbb_raw_data!$H229,"")</f>
        <v/>
      </c>
      <c r="I230" s="3" t="str">
        <f>IF(A230&lt;&gt;"",IF([1]sbb_raw_data!$F229="Buy","BUYI","Error! Must be Buy! This is for share __BUY__ backs!"),"")</f>
        <v/>
      </c>
      <c r="J230" s="3" t="str">
        <f t="shared" si="6"/>
        <v/>
      </c>
      <c r="K230" s="3" t="str">
        <f>IF(A230&lt;&gt;"",[1]sbb_raw_data!$K229,"")</f>
        <v/>
      </c>
      <c r="L230" s="3" t="str">
        <f>IF(A230&lt;&gt;"",[1]sbb_raw_data!$N229,"")</f>
        <v/>
      </c>
      <c r="N230" s="8" t="str">
        <f t="shared" si="7"/>
        <v/>
      </c>
    </row>
    <row r="231" spans="1:14" hidden="1" x14ac:dyDescent="0.2">
      <c r="A231" s="3" t="str">
        <f>IF([1]sbb_raw_data!$A230&lt;&gt;"",CONCATENATE(MID([1]sbb_raw_data!$A230,7,4),"-",MID([1]sbb_raw_data!$A230,4,2),"-",LEFT([1]sbb_raw_data!$A230,2),"T",RIGHT([1]sbb_raw_data!$A230,15),"Z"),"")</f>
        <v/>
      </c>
      <c r="B231" s="3" t="str">
        <f>IF(A231&lt;&gt;"",VLOOKUP([1]sbb_raw_data!$B230,[2]ValidityTypes!$A$2:$B$8,2,FALSE),"")</f>
        <v/>
      </c>
      <c r="C231" s="3"/>
      <c r="D231" s="3" t="str">
        <f>IF(A231&lt;&gt;"",IF([1]sbb_raw_data!$C230="EDE","XETA","Please fill in Segment MIC manually."),"")</f>
        <v/>
      </c>
      <c r="E231" s="3" t="str">
        <f>IF(A231&lt;&gt;"",IF([1]sbb_raw_data!$D230="Order-Match",VLOOKUP([1]sbb_raw_data!$E230,[2]EventTypes!$A$2:$B$6,2,FALSE),VLOOKUP([1]sbb_raw_data!$D230,[2]EventTypes!$A$9:$B$21,2,FALSE)),"")</f>
        <v/>
      </c>
      <c r="F231" s="9" t="str">
        <f>IF(A231&lt;&gt;"",IF([1]sbb_raw_data!$G230="",IF(E231="CAME",F230,"Market"),[1]sbb_raw_data!$G230),"")</f>
        <v/>
      </c>
      <c r="G231" s="9" t="str">
        <f>IF([1]sbb_raw_data!$J230&lt;&gt;"",[1]sbb_raw_data!$J230,"")</f>
        <v/>
      </c>
      <c r="H231" s="3" t="str">
        <f>IF(A231&lt;&gt;"",[1]sbb_raw_data!$H230,"")</f>
        <v/>
      </c>
      <c r="I231" s="3" t="str">
        <f>IF(A231&lt;&gt;"",IF([1]sbb_raw_data!$F230="Buy","BUYI","Error! Must be Buy! This is for share __BUY__ backs!"),"")</f>
        <v/>
      </c>
      <c r="J231" s="3" t="str">
        <f t="shared" si="6"/>
        <v/>
      </c>
      <c r="K231" s="3" t="str">
        <f>IF(A231&lt;&gt;"",[1]sbb_raw_data!$K230,"")</f>
        <v/>
      </c>
      <c r="L231" s="3" t="str">
        <f>IF(A231&lt;&gt;"",[1]sbb_raw_data!$N230,"")</f>
        <v/>
      </c>
      <c r="N231" s="8" t="str">
        <f t="shared" si="7"/>
        <v/>
      </c>
    </row>
    <row r="232" spans="1:14" hidden="1" x14ac:dyDescent="0.2">
      <c r="A232" s="3" t="str">
        <f>IF([1]sbb_raw_data!$A231&lt;&gt;"",CONCATENATE(MID([1]sbb_raw_data!$A231,7,4),"-",MID([1]sbb_raw_data!$A231,4,2),"-",LEFT([1]sbb_raw_data!$A231,2),"T",RIGHT([1]sbb_raw_data!$A231,15),"Z"),"")</f>
        <v/>
      </c>
      <c r="B232" s="3" t="str">
        <f>IF(A232&lt;&gt;"",VLOOKUP([1]sbb_raw_data!$B231,[2]ValidityTypes!$A$2:$B$8,2,FALSE),"")</f>
        <v/>
      </c>
      <c r="C232" s="3"/>
      <c r="D232" s="3" t="str">
        <f>IF(A232&lt;&gt;"",IF([1]sbb_raw_data!$C231="EDE","XETA","Please fill in Segment MIC manually."),"")</f>
        <v/>
      </c>
      <c r="E232" s="3" t="str">
        <f>IF(A232&lt;&gt;"",IF([1]sbb_raw_data!$D231="Order-Match",VLOOKUP([1]sbb_raw_data!$E231,[2]EventTypes!$A$2:$B$6,2,FALSE),VLOOKUP([1]sbb_raw_data!$D231,[2]EventTypes!$A$9:$B$21,2,FALSE)),"")</f>
        <v/>
      </c>
      <c r="F232" s="9" t="str">
        <f>IF(A232&lt;&gt;"",IF([1]sbb_raw_data!$G231="",IF(E232="CAME",F231,"Market"),[1]sbb_raw_data!$G231),"")</f>
        <v/>
      </c>
      <c r="G232" s="9" t="str">
        <f>IF([1]sbb_raw_data!$J231&lt;&gt;"",[1]sbb_raw_data!$J231,"")</f>
        <v/>
      </c>
      <c r="H232" s="3" t="str">
        <f>IF(A232&lt;&gt;"",[1]sbb_raw_data!$H231,"")</f>
        <v/>
      </c>
      <c r="I232" s="3" t="str">
        <f>IF(A232&lt;&gt;"",IF([1]sbb_raw_data!$F231="Buy","BUYI","Error! Must be Buy! This is for share __BUY__ backs!"),"")</f>
        <v/>
      </c>
      <c r="J232" s="3" t="str">
        <f t="shared" si="6"/>
        <v/>
      </c>
      <c r="K232" s="3" t="str">
        <f>IF(A232&lt;&gt;"",[1]sbb_raw_data!$K231,"")</f>
        <v/>
      </c>
      <c r="L232" s="3" t="str">
        <f>IF(A232&lt;&gt;"",[1]sbb_raw_data!$N231,"")</f>
        <v/>
      </c>
      <c r="N232" s="8" t="str">
        <f t="shared" si="7"/>
        <v/>
      </c>
    </row>
    <row r="233" spans="1:14" hidden="1" x14ac:dyDescent="0.2">
      <c r="A233" s="3" t="str">
        <f>IF([1]sbb_raw_data!$A232&lt;&gt;"",CONCATENATE(MID([1]sbb_raw_data!$A232,7,4),"-",MID([1]sbb_raw_data!$A232,4,2),"-",LEFT([1]sbb_raw_data!$A232,2),"T",RIGHT([1]sbb_raw_data!$A232,15),"Z"),"")</f>
        <v/>
      </c>
      <c r="B233" s="3" t="str">
        <f>IF(A233&lt;&gt;"",VLOOKUP([1]sbb_raw_data!$B232,[2]ValidityTypes!$A$2:$B$8,2,FALSE),"")</f>
        <v/>
      </c>
      <c r="C233" s="3"/>
      <c r="D233" s="3" t="str">
        <f>IF(A233&lt;&gt;"",IF([1]sbb_raw_data!$C232="EDE","XETA","Please fill in Segment MIC manually."),"")</f>
        <v/>
      </c>
      <c r="E233" s="3" t="str">
        <f>IF(A233&lt;&gt;"",IF([1]sbb_raw_data!$D232="Order-Match",VLOOKUP([1]sbb_raw_data!$E232,[2]EventTypes!$A$2:$B$6,2,FALSE),VLOOKUP([1]sbb_raw_data!$D232,[2]EventTypes!$A$9:$B$21,2,FALSE)),"")</f>
        <v/>
      </c>
      <c r="F233" s="9" t="str">
        <f>IF(A233&lt;&gt;"",IF([1]sbb_raw_data!$G232="",IF(E233="CAME",F232,"Market"),[1]sbb_raw_data!$G232),"")</f>
        <v/>
      </c>
      <c r="G233" s="9" t="str">
        <f>IF([1]sbb_raw_data!$J232&lt;&gt;"",[1]sbb_raw_data!$J232,"")</f>
        <v/>
      </c>
      <c r="H233" s="3" t="str">
        <f>IF(A233&lt;&gt;"",[1]sbb_raw_data!$H232,"")</f>
        <v/>
      </c>
      <c r="I233" s="3" t="str">
        <f>IF(A233&lt;&gt;"",IF([1]sbb_raw_data!$F232="Buy","BUYI","Error! Must be Buy! This is for share __BUY__ backs!"),"")</f>
        <v/>
      </c>
      <c r="J233" s="3" t="str">
        <f t="shared" si="6"/>
        <v/>
      </c>
      <c r="K233" s="3" t="str">
        <f>IF(A233&lt;&gt;"",[1]sbb_raw_data!$K232,"")</f>
        <v/>
      </c>
      <c r="L233" s="3" t="str">
        <f>IF(A233&lt;&gt;"",[1]sbb_raw_data!$N232,"")</f>
        <v/>
      </c>
      <c r="N233" s="8" t="str">
        <f t="shared" si="7"/>
        <v/>
      </c>
    </row>
    <row r="234" spans="1:14" hidden="1" x14ac:dyDescent="0.2">
      <c r="A234" s="3" t="str">
        <f>IF([1]sbb_raw_data!$A233&lt;&gt;"",CONCATENATE(MID([1]sbb_raw_data!$A233,7,4),"-",MID([1]sbb_raw_data!$A233,4,2),"-",LEFT([1]sbb_raw_data!$A233,2),"T",RIGHT([1]sbb_raw_data!$A233,15),"Z"),"")</f>
        <v/>
      </c>
      <c r="B234" s="3" t="str">
        <f>IF(A234&lt;&gt;"",VLOOKUP([1]sbb_raw_data!$B233,[2]ValidityTypes!$A$2:$B$8,2,FALSE),"")</f>
        <v/>
      </c>
      <c r="C234" s="3"/>
      <c r="D234" s="3" t="str">
        <f>IF(A234&lt;&gt;"",IF([1]sbb_raw_data!$C233="EDE","XETA","Please fill in Segment MIC manually."),"")</f>
        <v/>
      </c>
      <c r="E234" s="3" t="str">
        <f>IF(A234&lt;&gt;"",IF([1]sbb_raw_data!$D233="Order-Match",VLOOKUP([1]sbb_raw_data!$E233,[2]EventTypes!$A$2:$B$6,2,FALSE),VLOOKUP([1]sbb_raw_data!$D233,[2]EventTypes!$A$9:$B$21,2,FALSE)),"")</f>
        <v/>
      </c>
      <c r="F234" s="9" t="str">
        <f>IF(A234&lt;&gt;"",IF([1]sbb_raw_data!$G233="",IF(E234="CAME",F233,"Market"),[1]sbb_raw_data!$G233),"")</f>
        <v/>
      </c>
      <c r="G234" s="9" t="str">
        <f>IF([1]sbb_raw_data!$J233&lt;&gt;"",[1]sbb_raw_data!$J233,"")</f>
        <v/>
      </c>
      <c r="H234" s="3" t="str">
        <f>IF(A234&lt;&gt;"",[1]sbb_raw_data!$H233,"")</f>
        <v/>
      </c>
      <c r="I234" s="3" t="str">
        <f>IF(A234&lt;&gt;"",IF([1]sbb_raw_data!$F233="Buy","BUYI","Error! Must be Buy! This is for share __BUY__ backs!"),"")</f>
        <v/>
      </c>
      <c r="J234" s="3" t="str">
        <f t="shared" si="6"/>
        <v/>
      </c>
      <c r="K234" s="3" t="str">
        <f>IF(A234&lt;&gt;"",[1]sbb_raw_data!$K233,"")</f>
        <v/>
      </c>
      <c r="L234" s="3" t="str">
        <f>IF(A234&lt;&gt;"",[1]sbb_raw_data!$N233,"")</f>
        <v/>
      </c>
      <c r="N234" s="8" t="str">
        <f t="shared" si="7"/>
        <v/>
      </c>
    </row>
    <row r="235" spans="1:14" hidden="1" x14ac:dyDescent="0.2">
      <c r="A235" s="3" t="str">
        <f>IF([1]sbb_raw_data!$A234&lt;&gt;"",CONCATENATE(MID([1]sbb_raw_data!$A234,7,4),"-",MID([1]sbb_raw_data!$A234,4,2),"-",LEFT([1]sbb_raw_data!$A234,2),"T",RIGHT([1]sbb_raw_data!$A234,15),"Z"),"")</f>
        <v/>
      </c>
      <c r="B235" s="3" t="str">
        <f>IF(A235&lt;&gt;"",VLOOKUP([1]sbb_raw_data!$B234,[2]ValidityTypes!$A$2:$B$8,2,FALSE),"")</f>
        <v/>
      </c>
      <c r="C235" s="3"/>
      <c r="D235" s="3" t="str">
        <f>IF(A235&lt;&gt;"",IF([1]sbb_raw_data!$C234="EDE","XETA","Please fill in Segment MIC manually."),"")</f>
        <v/>
      </c>
      <c r="E235" s="3" t="str">
        <f>IF(A235&lt;&gt;"",IF([1]sbb_raw_data!$D234="Order-Match",VLOOKUP([1]sbb_raw_data!$E234,[2]EventTypes!$A$2:$B$6,2,FALSE),VLOOKUP([1]sbb_raw_data!$D234,[2]EventTypes!$A$9:$B$21,2,FALSE)),"")</f>
        <v/>
      </c>
      <c r="F235" s="9" t="str">
        <f>IF(A235&lt;&gt;"",IF([1]sbb_raw_data!$G234="",IF(E235="CAME",F234,"Market"),[1]sbb_raw_data!$G234),"")</f>
        <v/>
      </c>
      <c r="G235" s="9" t="str">
        <f>IF([1]sbb_raw_data!$J234&lt;&gt;"",[1]sbb_raw_data!$J234,"")</f>
        <v/>
      </c>
      <c r="H235" s="3" t="str">
        <f>IF(A235&lt;&gt;"",[1]sbb_raw_data!$H234,"")</f>
        <v/>
      </c>
      <c r="I235" s="3" t="str">
        <f>IF(A235&lt;&gt;"",IF([1]sbb_raw_data!$F234="Buy","BUYI","Error! Must be Buy! This is for share __BUY__ backs!"),"")</f>
        <v/>
      </c>
      <c r="J235" s="3" t="str">
        <f t="shared" si="6"/>
        <v/>
      </c>
      <c r="K235" s="3" t="str">
        <f>IF(A235&lt;&gt;"",[1]sbb_raw_data!$K234,"")</f>
        <v/>
      </c>
      <c r="L235" s="3" t="str">
        <f>IF(A235&lt;&gt;"",[1]sbb_raw_data!$N234,"")</f>
        <v/>
      </c>
      <c r="N235" s="8" t="str">
        <f t="shared" si="7"/>
        <v/>
      </c>
    </row>
    <row r="236" spans="1:14" hidden="1" x14ac:dyDescent="0.2">
      <c r="A236" s="3" t="str">
        <f>IF([1]sbb_raw_data!$A235&lt;&gt;"",CONCATENATE(MID([1]sbb_raw_data!$A235,7,4),"-",MID([1]sbb_raw_data!$A235,4,2),"-",LEFT([1]sbb_raw_data!$A235,2),"T",RIGHT([1]sbb_raw_data!$A235,15),"Z"),"")</f>
        <v/>
      </c>
      <c r="B236" s="3" t="str">
        <f>IF(A236&lt;&gt;"",VLOOKUP([1]sbb_raw_data!$B235,[2]ValidityTypes!$A$2:$B$8,2,FALSE),"")</f>
        <v/>
      </c>
      <c r="C236" s="3"/>
      <c r="D236" s="3" t="str">
        <f>IF(A236&lt;&gt;"",IF([1]sbb_raw_data!$C235="EDE","XETA","Please fill in Segment MIC manually."),"")</f>
        <v/>
      </c>
      <c r="E236" s="3" t="str">
        <f>IF(A236&lt;&gt;"",IF([1]sbb_raw_data!$D235="Order-Match",VLOOKUP([1]sbb_raw_data!$E235,[2]EventTypes!$A$2:$B$6,2,FALSE),VLOOKUP([1]sbb_raw_data!$D235,[2]EventTypes!$A$9:$B$21,2,FALSE)),"")</f>
        <v/>
      </c>
      <c r="F236" s="9" t="str">
        <f>IF(A236&lt;&gt;"",IF([1]sbb_raw_data!$G235="",IF(E236="CAME",F235,"Market"),[1]sbb_raw_data!$G235),"")</f>
        <v/>
      </c>
      <c r="G236" s="9" t="str">
        <f>IF([1]sbb_raw_data!$J235&lt;&gt;"",[1]sbb_raw_data!$J235,"")</f>
        <v/>
      </c>
      <c r="H236" s="3" t="str">
        <f>IF(A236&lt;&gt;"",[1]sbb_raw_data!$H235,"")</f>
        <v/>
      </c>
      <c r="I236" s="3" t="str">
        <f>IF(A236&lt;&gt;"",IF([1]sbb_raw_data!$F235="Buy","BUYI","Error! Must be Buy! This is for share __BUY__ backs!"),"")</f>
        <v/>
      </c>
      <c r="J236" s="3" t="str">
        <f t="shared" si="6"/>
        <v/>
      </c>
      <c r="K236" s="3" t="str">
        <f>IF(A236&lt;&gt;"",[1]sbb_raw_data!$K235,"")</f>
        <v/>
      </c>
      <c r="L236" s="3" t="str">
        <f>IF(A236&lt;&gt;"",[1]sbb_raw_data!$N235,"")</f>
        <v/>
      </c>
      <c r="N236" s="8" t="str">
        <f t="shared" si="7"/>
        <v/>
      </c>
    </row>
    <row r="237" spans="1:14" hidden="1" x14ac:dyDescent="0.2">
      <c r="A237" s="3" t="str">
        <f>IF([1]sbb_raw_data!$A236&lt;&gt;"",CONCATENATE(MID([1]sbb_raw_data!$A236,7,4),"-",MID([1]sbb_raw_data!$A236,4,2),"-",LEFT([1]sbb_raw_data!$A236,2),"T",RIGHT([1]sbb_raw_data!$A236,15),"Z"),"")</f>
        <v/>
      </c>
      <c r="B237" s="3" t="str">
        <f>IF(A237&lt;&gt;"",VLOOKUP([1]sbb_raw_data!$B236,[2]ValidityTypes!$A$2:$B$8,2,FALSE),"")</f>
        <v/>
      </c>
      <c r="C237" s="3"/>
      <c r="D237" s="3" t="str">
        <f>IF(A237&lt;&gt;"",IF([1]sbb_raw_data!$C236="EDE","XETA","Please fill in Segment MIC manually."),"")</f>
        <v/>
      </c>
      <c r="E237" s="3" t="str">
        <f>IF(A237&lt;&gt;"",IF([1]sbb_raw_data!$D236="Order-Match",VLOOKUP([1]sbb_raw_data!$E236,[2]EventTypes!$A$2:$B$6,2,FALSE),VLOOKUP([1]sbb_raw_data!$D236,[2]EventTypes!$A$9:$B$21,2,FALSE)),"")</f>
        <v/>
      </c>
      <c r="F237" s="9" t="str">
        <f>IF(A237&lt;&gt;"",IF([1]sbb_raw_data!$G236="",IF(E237="CAME",F236,"Market"),[1]sbb_raw_data!$G236),"")</f>
        <v/>
      </c>
      <c r="G237" s="9" t="str">
        <f>IF([1]sbb_raw_data!$J236&lt;&gt;"",[1]sbb_raw_data!$J236,"")</f>
        <v/>
      </c>
      <c r="H237" s="3" t="str">
        <f>IF(A237&lt;&gt;"",[1]sbb_raw_data!$H236,"")</f>
        <v/>
      </c>
      <c r="I237" s="3" t="str">
        <f>IF(A237&lt;&gt;"",IF([1]sbb_raw_data!$F236="Buy","BUYI","Error! Must be Buy! This is for share __BUY__ backs!"),"")</f>
        <v/>
      </c>
      <c r="J237" s="3" t="str">
        <f t="shared" si="6"/>
        <v/>
      </c>
      <c r="K237" s="3" t="str">
        <f>IF(A237&lt;&gt;"",[1]sbb_raw_data!$K236,"")</f>
        <v/>
      </c>
      <c r="L237" s="3" t="str">
        <f>IF(A237&lt;&gt;"",[1]sbb_raw_data!$N236,"")</f>
        <v/>
      </c>
      <c r="N237" s="8" t="str">
        <f t="shared" si="7"/>
        <v/>
      </c>
    </row>
    <row r="238" spans="1:14" hidden="1" x14ac:dyDescent="0.2">
      <c r="A238" s="3" t="str">
        <f>IF([1]sbb_raw_data!$A237&lt;&gt;"",CONCATENATE(MID([1]sbb_raw_data!$A237,7,4),"-",MID([1]sbb_raw_data!$A237,4,2),"-",LEFT([1]sbb_raw_data!$A237,2),"T",RIGHT([1]sbb_raw_data!$A237,15),"Z"),"")</f>
        <v/>
      </c>
      <c r="B238" s="3" t="str">
        <f>IF(A238&lt;&gt;"",VLOOKUP([1]sbb_raw_data!$B237,[2]ValidityTypes!$A$2:$B$8,2,FALSE),"")</f>
        <v/>
      </c>
      <c r="C238" s="3"/>
      <c r="D238" s="3" t="str">
        <f>IF(A238&lt;&gt;"",IF([1]sbb_raw_data!$C237="EDE","XETA","Please fill in Segment MIC manually."),"")</f>
        <v/>
      </c>
      <c r="E238" s="3" t="str">
        <f>IF(A238&lt;&gt;"",IF([1]sbb_raw_data!$D237="Order-Match",VLOOKUP([1]sbb_raw_data!$E237,[2]EventTypes!$A$2:$B$6,2,FALSE),VLOOKUP([1]sbb_raw_data!$D237,[2]EventTypes!$A$9:$B$21,2,FALSE)),"")</f>
        <v/>
      </c>
      <c r="F238" s="9" t="str">
        <f>IF(A238&lt;&gt;"",IF([1]sbb_raw_data!$G237="",IF(E238="CAME",F237,"Market"),[1]sbb_raw_data!$G237),"")</f>
        <v/>
      </c>
      <c r="G238" s="9" t="str">
        <f>IF([1]sbb_raw_data!$J237&lt;&gt;"",[1]sbb_raw_data!$J237,"")</f>
        <v/>
      </c>
      <c r="H238" s="3" t="str">
        <f>IF(A238&lt;&gt;"",[1]sbb_raw_data!$H237,"")</f>
        <v/>
      </c>
      <c r="I238" s="3" t="str">
        <f>IF(A238&lt;&gt;"",IF([1]sbb_raw_data!$F237="Buy","BUYI","Error! Must be Buy! This is for share __BUY__ backs!"),"")</f>
        <v/>
      </c>
      <c r="J238" s="3" t="str">
        <f t="shared" si="6"/>
        <v/>
      </c>
      <c r="K238" s="3" t="str">
        <f>IF(A238&lt;&gt;"",[1]sbb_raw_data!$K237,"")</f>
        <v/>
      </c>
      <c r="L238" s="3" t="str">
        <f>IF(A238&lt;&gt;"",[1]sbb_raw_data!$N237,"")</f>
        <v/>
      </c>
      <c r="N238" s="8" t="str">
        <f t="shared" si="7"/>
        <v/>
      </c>
    </row>
    <row r="239" spans="1:14" hidden="1" x14ac:dyDescent="0.2">
      <c r="A239" s="3" t="str">
        <f>IF([1]sbb_raw_data!$A238&lt;&gt;"",CONCATENATE(MID([1]sbb_raw_data!$A238,7,4),"-",MID([1]sbb_raw_data!$A238,4,2),"-",LEFT([1]sbb_raw_data!$A238,2),"T",RIGHT([1]sbb_raw_data!$A238,15),"Z"),"")</f>
        <v/>
      </c>
      <c r="B239" s="3" t="str">
        <f>IF(A239&lt;&gt;"",VLOOKUP([1]sbb_raw_data!$B238,[2]ValidityTypes!$A$2:$B$8,2,FALSE),"")</f>
        <v/>
      </c>
      <c r="C239" s="3"/>
      <c r="D239" s="3" t="str">
        <f>IF(A239&lt;&gt;"",IF([1]sbb_raw_data!$C238="EDE","XETA","Please fill in Segment MIC manually."),"")</f>
        <v/>
      </c>
      <c r="E239" s="3" t="str">
        <f>IF(A239&lt;&gt;"",IF([1]sbb_raw_data!$D238="Order-Match",VLOOKUP([1]sbb_raw_data!$E238,[2]EventTypes!$A$2:$B$6,2,FALSE),VLOOKUP([1]sbb_raw_data!$D238,[2]EventTypes!$A$9:$B$21,2,FALSE)),"")</f>
        <v/>
      </c>
      <c r="F239" s="9" t="str">
        <f>IF(A239&lt;&gt;"",IF([1]sbb_raw_data!$G238="",IF(E239="CAME",F238,"Market"),[1]sbb_raw_data!$G238),"")</f>
        <v/>
      </c>
      <c r="G239" s="9" t="str">
        <f>IF([1]sbb_raw_data!$J238&lt;&gt;"",[1]sbb_raw_data!$J238,"")</f>
        <v/>
      </c>
      <c r="H239" s="3" t="str">
        <f>IF(A239&lt;&gt;"",[1]sbb_raw_data!$H238,"")</f>
        <v/>
      </c>
      <c r="I239" s="3" t="str">
        <f>IF(A239&lt;&gt;"",IF([1]sbb_raw_data!$F238="Buy","BUYI","Error! Must be Buy! This is for share __BUY__ backs!"),"")</f>
        <v/>
      </c>
      <c r="J239" s="3" t="str">
        <f t="shared" si="6"/>
        <v/>
      </c>
      <c r="K239" s="3" t="str">
        <f>IF(A239&lt;&gt;"",[1]sbb_raw_data!$K238,"")</f>
        <v/>
      </c>
      <c r="L239" s="3" t="str">
        <f>IF(A239&lt;&gt;"",[1]sbb_raw_data!$N238,"")</f>
        <v/>
      </c>
      <c r="N239" s="8" t="str">
        <f t="shared" si="7"/>
        <v/>
      </c>
    </row>
    <row r="240" spans="1:14" hidden="1" x14ac:dyDescent="0.2">
      <c r="A240" s="3" t="str">
        <f>IF([1]sbb_raw_data!$A239&lt;&gt;"",CONCATENATE(MID([1]sbb_raw_data!$A239,7,4),"-",MID([1]sbb_raw_data!$A239,4,2),"-",LEFT([1]sbb_raw_data!$A239,2),"T",RIGHT([1]sbb_raw_data!$A239,15),"Z"),"")</f>
        <v/>
      </c>
      <c r="B240" s="3" t="str">
        <f>IF(A240&lt;&gt;"",VLOOKUP([1]sbb_raw_data!$B239,[2]ValidityTypes!$A$2:$B$8,2,FALSE),"")</f>
        <v/>
      </c>
      <c r="C240" s="3"/>
      <c r="D240" s="3" t="str">
        <f>IF(A240&lt;&gt;"",IF([1]sbb_raw_data!$C239="EDE","XETA","Please fill in Segment MIC manually."),"")</f>
        <v/>
      </c>
      <c r="E240" s="3" t="str">
        <f>IF(A240&lt;&gt;"",IF([1]sbb_raw_data!$D239="Order-Match",VLOOKUP([1]sbb_raw_data!$E239,[2]EventTypes!$A$2:$B$6,2,FALSE),VLOOKUP([1]sbb_raw_data!$D239,[2]EventTypes!$A$9:$B$21,2,FALSE)),"")</f>
        <v/>
      </c>
      <c r="F240" s="9" t="str">
        <f>IF(A240&lt;&gt;"",IF([1]sbb_raw_data!$G239="",IF(E240="CAME",F239,"Market"),[1]sbb_raw_data!$G239),"")</f>
        <v/>
      </c>
      <c r="G240" s="9" t="str">
        <f>IF([1]sbb_raw_data!$J239&lt;&gt;"",[1]sbb_raw_data!$J239,"")</f>
        <v/>
      </c>
      <c r="H240" s="3" t="str">
        <f>IF(A240&lt;&gt;"",[1]sbb_raw_data!$H239,"")</f>
        <v/>
      </c>
      <c r="I240" s="3" t="str">
        <f>IF(A240&lt;&gt;"",IF([1]sbb_raw_data!$F239="Buy","BUYI","Error! Must be Buy! This is for share __BUY__ backs!"),"")</f>
        <v/>
      </c>
      <c r="J240" s="3" t="str">
        <f t="shared" si="6"/>
        <v/>
      </c>
      <c r="K240" s="3" t="str">
        <f>IF(A240&lt;&gt;"",[1]sbb_raw_data!$K239,"")</f>
        <v/>
      </c>
      <c r="L240" s="3" t="str">
        <f>IF(A240&lt;&gt;"",[1]sbb_raw_data!$N239,"")</f>
        <v/>
      </c>
      <c r="N240" s="8" t="str">
        <f t="shared" si="7"/>
        <v/>
      </c>
    </row>
    <row r="241" spans="1:14" hidden="1" x14ac:dyDescent="0.2">
      <c r="A241" s="3" t="str">
        <f>IF([1]sbb_raw_data!$A240&lt;&gt;"",CONCATENATE(MID([1]sbb_raw_data!$A240,7,4),"-",MID([1]sbb_raw_data!$A240,4,2),"-",LEFT([1]sbb_raw_data!$A240,2),"T",RIGHT([1]sbb_raw_data!$A240,15),"Z"),"")</f>
        <v/>
      </c>
      <c r="B241" s="3" t="str">
        <f>IF(A241&lt;&gt;"",VLOOKUP([1]sbb_raw_data!$B240,[2]ValidityTypes!$A$2:$B$8,2,FALSE),"")</f>
        <v/>
      </c>
      <c r="C241" s="3"/>
      <c r="D241" s="3" t="str">
        <f>IF(A241&lt;&gt;"",IF([1]sbb_raw_data!$C240="EDE","XETA","Please fill in Segment MIC manually."),"")</f>
        <v/>
      </c>
      <c r="E241" s="3" t="str">
        <f>IF(A241&lt;&gt;"",IF([1]sbb_raw_data!$D240="Order-Match",VLOOKUP([1]sbb_raw_data!$E240,[2]EventTypes!$A$2:$B$6,2,FALSE),VLOOKUP([1]sbb_raw_data!$D240,[2]EventTypes!$A$9:$B$21,2,FALSE)),"")</f>
        <v/>
      </c>
      <c r="F241" s="9" t="str">
        <f>IF(A241&lt;&gt;"",IF([1]sbb_raw_data!$G240="",IF(E241="CAME",F240,"Market"),[1]sbb_raw_data!$G240),"")</f>
        <v/>
      </c>
      <c r="G241" s="9" t="str">
        <f>IF([1]sbb_raw_data!$J240&lt;&gt;"",[1]sbb_raw_data!$J240,"")</f>
        <v/>
      </c>
      <c r="H241" s="3" t="str">
        <f>IF(A241&lt;&gt;"",[1]sbb_raw_data!$H240,"")</f>
        <v/>
      </c>
      <c r="I241" s="3" t="str">
        <f>IF(A241&lt;&gt;"",IF([1]sbb_raw_data!$F240="Buy","BUYI","Error! Must be Buy! This is for share __BUY__ backs!"),"")</f>
        <v/>
      </c>
      <c r="J241" s="3" t="str">
        <f t="shared" si="6"/>
        <v/>
      </c>
      <c r="K241" s="3" t="str">
        <f>IF(A241&lt;&gt;"",[1]sbb_raw_data!$K240,"")</f>
        <v/>
      </c>
      <c r="L241" s="3" t="str">
        <f>IF(A241&lt;&gt;"",[1]sbb_raw_data!$N240,"")</f>
        <v/>
      </c>
      <c r="N241" s="8" t="str">
        <f t="shared" si="7"/>
        <v/>
      </c>
    </row>
    <row r="242" spans="1:14" hidden="1" x14ac:dyDescent="0.2">
      <c r="A242" s="3" t="str">
        <f>IF([1]sbb_raw_data!$A241&lt;&gt;"",CONCATENATE(MID([1]sbb_raw_data!$A241,7,4),"-",MID([1]sbb_raw_data!$A241,4,2),"-",LEFT([1]sbb_raw_data!$A241,2),"T",RIGHT([1]sbb_raw_data!$A241,15),"Z"),"")</f>
        <v/>
      </c>
      <c r="B242" s="3" t="str">
        <f>IF(A242&lt;&gt;"",VLOOKUP([1]sbb_raw_data!$B241,[2]ValidityTypes!$A$2:$B$8,2,FALSE),"")</f>
        <v/>
      </c>
      <c r="C242" s="3"/>
      <c r="D242" s="3" t="str">
        <f>IF(A242&lt;&gt;"",IF([1]sbb_raw_data!$C241="EDE","XETA","Please fill in Segment MIC manually."),"")</f>
        <v/>
      </c>
      <c r="E242" s="3" t="str">
        <f>IF(A242&lt;&gt;"",IF([1]sbb_raw_data!$D241="Order-Match",VLOOKUP([1]sbb_raw_data!$E241,[2]EventTypes!$A$2:$B$6,2,FALSE),VLOOKUP([1]sbb_raw_data!$D241,[2]EventTypes!$A$9:$B$21,2,FALSE)),"")</f>
        <v/>
      </c>
      <c r="F242" s="9" t="str">
        <f>IF(A242&lt;&gt;"",IF([1]sbb_raw_data!$G241="",IF(E242="CAME",F241,"Market"),[1]sbb_raw_data!$G241),"")</f>
        <v/>
      </c>
      <c r="G242" s="9" t="str">
        <f>IF([1]sbb_raw_data!$J241&lt;&gt;"",[1]sbb_raw_data!$J241,"")</f>
        <v/>
      </c>
      <c r="H242" s="3" t="str">
        <f>IF(A242&lt;&gt;"",[1]sbb_raw_data!$H241,"")</f>
        <v/>
      </c>
      <c r="I242" s="3" t="str">
        <f>IF(A242&lt;&gt;"",IF([1]sbb_raw_data!$F241="Buy","BUYI","Error! Must be Buy! This is for share __BUY__ backs!"),"")</f>
        <v/>
      </c>
      <c r="J242" s="3" t="str">
        <f t="shared" si="6"/>
        <v/>
      </c>
      <c r="K242" s="3" t="str">
        <f>IF(A242&lt;&gt;"",[1]sbb_raw_data!$K241,"")</f>
        <v/>
      </c>
      <c r="L242" s="3" t="str">
        <f>IF(A242&lt;&gt;"",[1]sbb_raw_data!$N241,"")</f>
        <v/>
      </c>
      <c r="N242" s="8" t="str">
        <f t="shared" si="7"/>
        <v/>
      </c>
    </row>
    <row r="243" spans="1:14" hidden="1" x14ac:dyDescent="0.2">
      <c r="A243" s="3" t="str">
        <f>IF([1]sbb_raw_data!$A242&lt;&gt;"",CONCATENATE(MID([1]sbb_raw_data!$A242,7,4),"-",MID([1]sbb_raw_data!$A242,4,2),"-",LEFT([1]sbb_raw_data!$A242,2),"T",RIGHT([1]sbb_raw_data!$A242,15),"Z"),"")</f>
        <v/>
      </c>
      <c r="B243" s="3" t="str">
        <f>IF(A243&lt;&gt;"",VLOOKUP([1]sbb_raw_data!$B242,[2]ValidityTypes!$A$2:$B$8,2,FALSE),"")</f>
        <v/>
      </c>
      <c r="C243" s="3"/>
      <c r="D243" s="3" t="str">
        <f>IF(A243&lt;&gt;"",IF([1]sbb_raw_data!$C242="EDE","XETA","Please fill in Segment MIC manually."),"")</f>
        <v/>
      </c>
      <c r="E243" s="3" t="str">
        <f>IF(A243&lt;&gt;"",IF([1]sbb_raw_data!$D242="Order-Match",VLOOKUP([1]sbb_raw_data!$E242,[2]EventTypes!$A$2:$B$6,2,FALSE),VLOOKUP([1]sbb_raw_data!$D242,[2]EventTypes!$A$9:$B$21,2,FALSE)),"")</f>
        <v/>
      </c>
      <c r="F243" s="9" t="str">
        <f>IF(A243&lt;&gt;"",IF([1]sbb_raw_data!$G242="",IF(E243="CAME",F242,"Market"),[1]sbb_raw_data!$G242),"")</f>
        <v/>
      </c>
      <c r="G243" s="9" t="str">
        <f>IF([1]sbb_raw_data!$J242&lt;&gt;"",[1]sbb_raw_data!$J242,"")</f>
        <v/>
      </c>
      <c r="H243" s="3" t="str">
        <f>IF(A243&lt;&gt;"",[1]sbb_raw_data!$H242,"")</f>
        <v/>
      </c>
      <c r="I243" s="3" t="str">
        <f>IF(A243&lt;&gt;"",IF([1]sbb_raw_data!$F242="Buy","BUYI","Error! Must be Buy! This is for share __BUY__ backs!"),"")</f>
        <v/>
      </c>
      <c r="J243" s="3" t="str">
        <f t="shared" si="6"/>
        <v/>
      </c>
      <c r="K243" s="3" t="str">
        <f>IF(A243&lt;&gt;"",[1]sbb_raw_data!$K242,"")</f>
        <v/>
      </c>
      <c r="L243" s="3" t="str">
        <f>IF(A243&lt;&gt;"",[1]sbb_raw_data!$N242,"")</f>
        <v/>
      </c>
      <c r="N243" s="8" t="str">
        <f t="shared" si="7"/>
        <v/>
      </c>
    </row>
    <row r="244" spans="1:14" hidden="1" x14ac:dyDescent="0.2">
      <c r="A244" s="3" t="str">
        <f>IF([1]sbb_raw_data!$A243&lt;&gt;"",CONCATENATE(MID([1]sbb_raw_data!$A243,7,4),"-",MID([1]sbb_raw_data!$A243,4,2),"-",LEFT([1]sbb_raw_data!$A243,2),"T",RIGHT([1]sbb_raw_data!$A243,15),"Z"),"")</f>
        <v/>
      </c>
      <c r="B244" s="3" t="str">
        <f>IF(A244&lt;&gt;"",VLOOKUP([1]sbb_raw_data!$B243,[2]ValidityTypes!$A$2:$B$8,2,FALSE),"")</f>
        <v/>
      </c>
      <c r="C244" s="3"/>
      <c r="D244" s="3" t="str">
        <f>IF(A244&lt;&gt;"",IF([1]sbb_raw_data!$C243="EDE","XETA","Please fill in Segment MIC manually."),"")</f>
        <v/>
      </c>
      <c r="E244" s="3" t="str">
        <f>IF(A244&lt;&gt;"",IF([1]sbb_raw_data!$D243="Order-Match",VLOOKUP([1]sbb_raw_data!$E243,[2]EventTypes!$A$2:$B$6,2,FALSE),VLOOKUP([1]sbb_raw_data!$D243,[2]EventTypes!$A$9:$B$21,2,FALSE)),"")</f>
        <v/>
      </c>
      <c r="F244" s="9" t="str">
        <f>IF(A244&lt;&gt;"",IF([1]sbb_raw_data!$G243="",IF(E244="CAME",F243,"Market"),[1]sbb_raw_data!$G243),"")</f>
        <v/>
      </c>
      <c r="G244" s="9" t="str">
        <f>IF([1]sbb_raw_data!$J243&lt;&gt;"",[1]sbb_raw_data!$J243,"")</f>
        <v/>
      </c>
      <c r="H244" s="3" t="str">
        <f>IF(A244&lt;&gt;"",[1]sbb_raw_data!$H243,"")</f>
        <v/>
      </c>
      <c r="I244" s="3" t="str">
        <f>IF(A244&lt;&gt;"",IF([1]sbb_raw_data!$F243="Buy","BUYI","Error! Must be Buy! This is for share __BUY__ backs!"),"")</f>
        <v/>
      </c>
      <c r="J244" s="3" t="str">
        <f t="shared" si="6"/>
        <v/>
      </c>
      <c r="K244" s="3" t="str">
        <f>IF(A244&lt;&gt;"",[1]sbb_raw_data!$K243,"")</f>
        <v/>
      </c>
      <c r="L244" s="3" t="str">
        <f>IF(A244&lt;&gt;"",[1]sbb_raw_data!$N243,"")</f>
        <v/>
      </c>
      <c r="N244" s="8" t="str">
        <f t="shared" si="7"/>
        <v/>
      </c>
    </row>
    <row r="245" spans="1:14" hidden="1" x14ac:dyDescent="0.2">
      <c r="A245" s="3" t="str">
        <f>IF([1]sbb_raw_data!$A244&lt;&gt;"",CONCATENATE(MID([1]sbb_raw_data!$A244,7,4),"-",MID([1]sbb_raw_data!$A244,4,2),"-",LEFT([1]sbb_raw_data!$A244,2),"T",RIGHT([1]sbb_raw_data!$A244,15),"Z"),"")</f>
        <v/>
      </c>
      <c r="B245" s="3" t="str">
        <f>IF(A245&lt;&gt;"",VLOOKUP([1]sbb_raw_data!$B244,[2]ValidityTypes!$A$2:$B$8,2,FALSE),"")</f>
        <v/>
      </c>
      <c r="C245" s="3"/>
      <c r="D245" s="3" t="str">
        <f>IF(A245&lt;&gt;"",IF([1]sbb_raw_data!$C244="EDE","XETA","Please fill in Segment MIC manually."),"")</f>
        <v/>
      </c>
      <c r="E245" s="3" t="str">
        <f>IF(A245&lt;&gt;"",IF([1]sbb_raw_data!$D244="Order-Match",VLOOKUP([1]sbb_raw_data!$E244,[2]EventTypes!$A$2:$B$6,2,FALSE),VLOOKUP([1]sbb_raw_data!$D244,[2]EventTypes!$A$9:$B$21,2,FALSE)),"")</f>
        <v/>
      </c>
      <c r="F245" s="9" t="str">
        <f>IF(A245&lt;&gt;"",IF([1]sbb_raw_data!$G244="",IF(E245="CAME",F244,"Market"),[1]sbb_raw_data!$G244),"")</f>
        <v/>
      </c>
      <c r="G245" s="9" t="str">
        <f>IF([1]sbb_raw_data!$J244&lt;&gt;"",[1]sbb_raw_data!$J244,"")</f>
        <v/>
      </c>
      <c r="H245" s="3" t="str">
        <f>IF(A245&lt;&gt;"",[1]sbb_raw_data!$H244,"")</f>
        <v/>
      </c>
      <c r="I245" s="3" t="str">
        <f>IF(A245&lt;&gt;"",IF([1]sbb_raw_data!$F244="Buy","BUYI","Error! Must be Buy! This is for share __BUY__ backs!"),"")</f>
        <v/>
      </c>
      <c r="J245" s="3" t="str">
        <f t="shared" si="6"/>
        <v/>
      </c>
      <c r="K245" s="3" t="str">
        <f>IF(A245&lt;&gt;"",[1]sbb_raw_data!$K244,"")</f>
        <v/>
      </c>
      <c r="L245" s="3" t="str">
        <f>IF(A245&lt;&gt;"",[1]sbb_raw_data!$N244,"")</f>
        <v/>
      </c>
      <c r="N245" s="8" t="str">
        <f t="shared" si="7"/>
        <v/>
      </c>
    </row>
    <row r="246" spans="1:14" hidden="1" x14ac:dyDescent="0.2">
      <c r="A246" s="3" t="str">
        <f>IF([1]sbb_raw_data!$A245&lt;&gt;"",CONCATENATE(MID([1]sbb_raw_data!$A245,7,4),"-",MID([1]sbb_raw_data!$A245,4,2),"-",LEFT([1]sbb_raw_data!$A245,2),"T",RIGHT([1]sbb_raw_data!$A245,15),"Z"),"")</f>
        <v/>
      </c>
      <c r="B246" s="3" t="str">
        <f>IF(A246&lt;&gt;"",VLOOKUP([1]sbb_raw_data!$B245,[2]ValidityTypes!$A$2:$B$8,2,FALSE),"")</f>
        <v/>
      </c>
      <c r="C246" s="3"/>
      <c r="D246" s="3" t="str">
        <f>IF(A246&lt;&gt;"",IF([1]sbb_raw_data!$C245="EDE","XETA","Please fill in Segment MIC manually."),"")</f>
        <v/>
      </c>
      <c r="E246" s="3" t="str">
        <f>IF(A246&lt;&gt;"",IF([1]sbb_raw_data!$D245="Order-Match",VLOOKUP([1]sbb_raw_data!$E245,[2]EventTypes!$A$2:$B$6,2,FALSE),VLOOKUP([1]sbb_raw_data!$D245,[2]EventTypes!$A$9:$B$21,2,FALSE)),"")</f>
        <v/>
      </c>
      <c r="F246" s="9" t="str">
        <f>IF(A246&lt;&gt;"",IF([1]sbb_raw_data!$G245="",IF(E246="CAME",F245,"Market"),[1]sbb_raw_data!$G245),"")</f>
        <v/>
      </c>
      <c r="G246" s="9" t="str">
        <f>IF([1]sbb_raw_data!$J245&lt;&gt;"",[1]sbb_raw_data!$J245,"")</f>
        <v/>
      </c>
      <c r="H246" s="3" t="str">
        <f>IF(A246&lt;&gt;"",[1]sbb_raw_data!$H245,"")</f>
        <v/>
      </c>
      <c r="I246" s="3" t="str">
        <f>IF(A246&lt;&gt;"",IF([1]sbb_raw_data!$F245="Buy","BUYI","Error! Must be Buy! This is for share __BUY__ backs!"),"")</f>
        <v/>
      </c>
      <c r="J246" s="3" t="str">
        <f t="shared" si="6"/>
        <v/>
      </c>
      <c r="K246" s="3" t="str">
        <f>IF(A246&lt;&gt;"",[1]sbb_raw_data!$K245,"")</f>
        <v/>
      </c>
      <c r="L246" s="3" t="str">
        <f>IF(A246&lt;&gt;"",[1]sbb_raw_data!$N245,"")</f>
        <v/>
      </c>
      <c r="N246" s="8" t="str">
        <f t="shared" si="7"/>
        <v/>
      </c>
    </row>
    <row r="247" spans="1:14" hidden="1" x14ac:dyDescent="0.2">
      <c r="A247" s="3" t="str">
        <f>IF([1]sbb_raw_data!$A246&lt;&gt;"",CONCATENATE(MID([1]sbb_raw_data!$A246,7,4),"-",MID([1]sbb_raw_data!$A246,4,2),"-",LEFT([1]sbb_raw_data!$A246,2),"T",RIGHT([1]sbb_raw_data!$A246,15),"Z"),"")</f>
        <v/>
      </c>
      <c r="B247" s="3" t="str">
        <f>IF(A247&lt;&gt;"",VLOOKUP([1]sbb_raw_data!$B246,[2]ValidityTypes!$A$2:$B$8,2,FALSE),"")</f>
        <v/>
      </c>
      <c r="C247" s="3"/>
      <c r="D247" s="3" t="str">
        <f>IF(A247&lt;&gt;"",IF([1]sbb_raw_data!$C246="EDE","XETA","Please fill in Segment MIC manually."),"")</f>
        <v/>
      </c>
      <c r="E247" s="3" t="str">
        <f>IF(A247&lt;&gt;"",IF([1]sbb_raw_data!$D246="Order-Match",VLOOKUP([1]sbb_raw_data!$E246,[2]EventTypes!$A$2:$B$6,2,FALSE),VLOOKUP([1]sbb_raw_data!$D246,[2]EventTypes!$A$9:$B$21,2,FALSE)),"")</f>
        <v/>
      </c>
      <c r="F247" s="9" t="str">
        <f>IF(A247&lt;&gt;"",IF([1]sbb_raw_data!$G246="",IF(E247="CAME",F246,"Market"),[1]sbb_raw_data!$G246),"")</f>
        <v/>
      </c>
      <c r="G247" s="9" t="str">
        <f>IF([1]sbb_raw_data!$J246&lt;&gt;"",[1]sbb_raw_data!$J246,"")</f>
        <v/>
      </c>
      <c r="H247" s="3" t="str">
        <f>IF(A247&lt;&gt;"",[1]sbb_raw_data!$H246,"")</f>
        <v/>
      </c>
      <c r="I247" s="3" t="str">
        <f>IF(A247&lt;&gt;"",IF([1]sbb_raw_data!$F246="Buy","BUYI","Error! Must be Buy! This is for share __BUY__ backs!"),"")</f>
        <v/>
      </c>
      <c r="J247" s="3" t="str">
        <f t="shared" si="6"/>
        <v/>
      </c>
      <c r="K247" s="3" t="str">
        <f>IF(A247&lt;&gt;"",[1]sbb_raw_data!$K246,"")</f>
        <v/>
      </c>
      <c r="L247" s="3" t="str">
        <f>IF(A247&lt;&gt;"",[1]sbb_raw_data!$N246,"")</f>
        <v/>
      </c>
      <c r="N247" s="8" t="str">
        <f t="shared" si="7"/>
        <v/>
      </c>
    </row>
    <row r="248" spans="1:14" hidden="1" x14ac:dyDescent="0.2">
      <c r="A248" s="3" t="str">
        <f>IF([1]sbb_raw_data!$A247&lt;&gt;"",CONCATENATE(MID([1]sbb_raw_data!$A247,7,4),"-",MID([1]sbb_raw_data!$A247,4,2),"-",LEFT([1]sbb_raw_data!$A247,2),"T",RIGHT([1]sbb_raw_data!$A247,15),"Z"),"")</f>
        <v/>
      </c>
      <c r="B248" s="3" t="str">
        <f>IF(A248&lt;&gt;"",VLOOKUP([1]sbb_raw_data!$B247,[2]ValidityTypes!$A$2:$B$8,2,FALSE),"")</f>
        <v/>
      </c>
      <c r="C248" s="3"/>
      <c r="D248" s="3" t="str">
        <f>IF(A248&lt;&gt;"",IF([1]sbb_raw_data!$C247="EDE","XETA","Please fill in Segment MIC manually."),"")</f>
        <v/>
      </c>
      <c r="E248" s="3" t="str">
        <f>IF(A248&lt;&gt;"",IF([1]sbb_raw_data!$D247="Order-Match",VLOOKUP([1]sbb_raw_data!$E247,[2]EventTypes!$A$2:$B$6,2,FALSE),VLOOKUP([1]sbb_raw_data!$D247,[2]EventTypes!$A$9:$B$21,2,FALSE)),"")</f>
        <v/>
      </c>
      <c r="F248" s="9" t="str">
        <f>IF(A248&lt;&gt;"",IF([1]sbb_raw_data!$G247="",IF(E248="CAME",F247,"Market"),[1]sbb_raw_data!$G247),"")</f>
        <v/>
      </c>
      <c r="G248" s="9" t="str">
        <f>IF([1]sbb_raw_data!$J247&lt;&gt;"",[1]sbb_raw_data!$J247,"")</f>
        <v/>
      </c>
      <c r="H248" s="3" t="str">
        <f>IF(A248&lt;&gt;"",[1]sbb_raw_data!$H247,"")</f>
        <v/>
      </c>
      <c r="I248" s="3" t="str">
        <f>IF(A248&lt;&gt;"",IF([1]sbb_raw_data!$F247="Buy","BUYI","Error! Must be Buy! This is for share __BUY__ backs!"),"")</f>
        <v/>
      </c>
      <c r="J248" s="3" t="str">
        <f t="shared" si="6"/>
        <v/>
      </c>
      <c r="K248" s="3" t="str">
        <f>IF(A248&lt;&gt;"",[1]sbb_raw_data!$K247,"")</f>
        <v/>
      </c>
      <c r="L248" s="3" t="str">
        <f>IF(A248&lt;&gt;"",[1]sbb_raw_data!$N247,"")</f>
        <v/>
      </c>
      <c r="N248" s="8" t="str">
        <f t="shared" si="7"/>
        <v/>
      </c>
    </row>
    <row r="249" spans="1:14" hidden="1" x14ac:dyDescent="0.2">
      <c r="A249" s="3" t="str">
        <f>IF([1]sbb_raw_data!$A248&lt;&gt;"",CONCATENATE(MID([1]sbb_raw_data!$A248,7,4),"-",MID([1]sbb_raw_data!$A248,4,2),"-",LEFT([1]sbb_raw_data!$A248,2),"T",RIGHT([1]sbb_raw_data!$A248,15),"Z"),"")</f>
        <v/>
      </c>
      <c r="B249" s="3" t="str">
        <f>IF(A249&lt;&gt;"",VLOOKUP([1]sbb_raw_data!$B248,[2]ValidityTypes!$A$2:$B$8,2,FALSE),"")</f>
        <v/>
      </c>
      <c r="C249" s="3"/>
      <c r="D249" s="3" t="str">
        <f>IF(A249&lt;&gt;"",IF([1]sbb_raw_data!$C248="EDE","XETA","Please fill in Segment MIC manually."),"")</f>
        <v/>
      </c>
      <c r="E249" s="3" t="str">
        <f>IF(A249&lt;&gt;"",IF([1]sbb_raw_data!$D248="Order-Match",VLOOKUP([1]sbb_raw_data!$E248,[2]EventTypes!$A$2:$B$6,2,FALSE),VLOOKUP([1]sbb_raw_data!$D248,[2]EventTypes!$A$9:$B$21,2,FALSE)),"")</f>
        <v/>
      </c>
      <c r="F249" s="9" t="str">
        <f>IF(A249&lt;&gt;"",IF([1]sbb_raw_data!$G248="",IF(E249="CAME",F248,"Market"),[1]sbb_raw_data!$G248),"")</f>
        <v/>
      </c>
      <c r="G249" s="9" t="str">
        <f>IF([1]sbb_raw_data!$J248&lt;&gt;"",[1]sbb_raw_data!$J248,"")</f>
        <v/>
      </c>
      <c r="H249" s="3" t="str">
        <f>IF(A249&lt;&gt;"",[1]sbb_raw_data!$H248,"")</f>
        <v/>
      </c>
      <c r="I249" s="3" t="str">
        <f>IF(A249&lt;&gt;"",IF([1]sbb_raw_data!$F248="Buy","BUYI","Error! Must be Buy! This is for share __BUY__ backs!"),"")</f>
        <v/>
      </c>
      <c r="J249" s="3" t="str">
        <f t="shared" si="6"/>
        <v/>
      </c>
      <c r="K249" s="3" t="str">
        <f>IF(A249&lt;&gt;"",[1]sbb_raw_data!$K248,"")</f>
        <v/>
      </c>
      <c r="L249" s="3" t="str">
        <f>IF(A249&lt;&gt;"",[1]sbb_raw_data!$N248,"")</f>
        <v/>
      </c>
      <c r="N249" s="8" t="str">
        <f t="shared" si="7"/>
        <v/>
      </c>
    </row>
    <row r="250" spans="1:14" hidden="1" x14ac:dyDescent="0.2">
      <c r="A250" s="3" t="str">
        <f>IF([1]sbb_raw_data!$A249&lt;&gt;"",CONCATENATE(MID([1]sbb_raw_data!$A249,7,4),"-",MID([1]sbb_raw_data!$A249,4,2),"-",LEFT([1]sbb_raw_data!$A249,2),"T",RIGHT([1]sbb_raw_data!$A249,15),"Z"),"")</f>
        <v/>
      </c>
      <c r="B250" s="3" t="str">
        <f>IF(A250&lt;&gt;"",VLOOKUP([1]sbb_raw_data!$B249,[2]ValidityTypes!$A$2:$B$8,2,FALSE),"")</f>
        <v/>
      </c>
      <c r="C250" s="3"/>
      <c r="D250" s="3" t="str">
        <f>IF(A250&lt;&gt;"",IF([1]sbb_raw_data!$C249="EDE","XETA","Please fill in Segment MIC manually."),"")</f>
        <v/>
      </c>
      <c r="E250" s="3" t="str">
        <f>IF(A250&lt;&gt;"",IF([1]sbb_raw_data!$D249="Order-Match",VLOOKUP([1]sbb_raw_data!$E249,[2]EventTypes!$A$2:$B$6,2,FALSE),VLOOKUP([1]sbb_raw_data!$D249,[2]EventTypes!$A$9:$B$21,2,FALSE)),"")</f>
        <v/>
      </c>
      <c r="F250" s="9" t="str">
        <f>IF(A250&lt;&gt;"",IF([1]sbb_raw_data!$G249="",IF(E250="CAME",F249,"Market"),[1]sbb_raw_data!$G249),"")</f>
        <v/>
      </c>
      <c r="G250" s="9" t="str">
        <f>IF([1]sbb_raw_data!$J249&lt;&gt;"",[1]sbb_raw_data!$J249,"")</f>
        <v/>
      </c>
      <c r="H250" s="3" t="str">
        <f>IF(A250&lt;&gt;"",[1]sbb_raw_data!$H249,"")</f>
        <v/>
      </c>
      <c r="I250" s="3" t="str">
        <f>IF(A250&lt;&gt;"",IF([1]sbb_raw_data!$F249="Buy","BUYI","Error! Must be Buy! This is for share __BUY__ backs!"),"")</f>
        <v/>
      </c>
      <c r="J250" s="3" t="str">
        <f t="shared" si="6"/>
        <v/>
      </c>
      <c r="K250" s="3" t="str">
        <f>IF(A250&lt;&gt;"",[1]sbb_raw_data!$K249,"")</f>
        <v/>
      </c>
      <c r="L250" s="3" t="str">
        <f>IF(A250&lt;&gt;"",[1]sbb_raw_data!$N249,"")</f>
        <v/>
      </c>
      <c r="N250" s="8" t="str">
        <f t="shared" si="7"/>
        <v/>
      </c>
    </row>
    <row r="251" spans="1:14" hidden="1" x14ac:dyDescent="0.2">
      <c r="A251" s="3" t="str">
        <f>IF([1]sbb_raw_data!$A250&lt;&gt;"",CONCATENATE(MID([1]sbb_raw_data!$A250,7,4),"-",MID([1]sbb_raw_data!$A250,4,2),"-",LEFT([1]sbb_raw_data!$A250,2),"T",RIGHT([1]sbb_raw_data!$A250,15),"Z"),"")</f>
        <v/>
      </c>
      <c r="B251" s="3" t="str">
        <f>IF(A251&lt;&gt;"",VLOOKUP([1]sbb_raw_data!$B250,[2]ValidityTypes!$A$2:$B$8,2,FALSE),"")</f>
        <v/>
      </c>
      <c r="C251" s="3"/>
      <c r="D251" s="3" t="str">
        <f>IF(A251&lt;&gt;"",IF([1]sbb_raw_data!$C250="EDE","XETA","Please fill in Segment MIC manually."),"")</f>
        <v/>
      </c>
      <c r="E251" s="3" t="str">
        <f>IF(A251&lt;&gt;"",IF([1]sbb_raw_data!$D250="Order-Match",VLOOKUP([1]sbb_raw_data!$E250,[2]EventTypes!$A$2:$B$6,2,FALSE),VLOOKUP([1]sbb_raw_data!$D250,[2]EventTypes!$A$9:$B$21,2,FALSE)),"")</f>
        <v/>
      </c>
      <c r="F251" s="9" t="str">
        <f>IF(A251&lt;&gt;"",IF([1]sbb_raw_data!$G250="",IF(E251="CAME",F250,"Market"),[1]sbb_raw_data!$G250),"")</f>
        <v/>
      </c>
      <c r="G251" s="9" t="str">
        <f>IF([1]sbb_raw_data!$J250&lt;&gt;"",[1]sbb_raw_data!$J250,"")</f>
        <v/>
      </c>
      <c r="H251" s="3" t="str">
        <f>IF(A251&lt;&gt;"",[1]sbb_raw_data!$H250,"")</f>
        <v/>
      </c>
      <c r="I251" s="3" t="str">
        <f>IF(A251&lt;&gt;"",IF([1]sbb_raw_data!$F250="Buy","BUYI","Error! Must be Buy! This is for share __BUY__ backs!"),"")</f>
        <v/>
      </c>
      <c r="J251" s="3" t="str">
        <f t="shared" si="6"/>
        <v/>
      </c>
      <c r="K251" s="3" t="str">
        <f>IF(A251&lt;&gt;"",[1]sbb_raw_data!$K250,"")</f>
        <v/>
      </c>
      <c r="L251" s="3" t="str">
        <f>IF(A251&lt;&gt;"",[1]sbb_raw_data!$N250,"")</f>
        <v/>
      </c>
      <c r="N251" s="8" t="str">
        <f t="shared" si="7"/>
        <v/>
      </c>
    </row>
    <row r="252" spans="1:14" hidden="1" x14ac:dyDescent="0.2">
      <c r="A252" s="3" t="str">
        <f>IF([1]sbb_raw_data!$A251&lt;&gt;"",CONCATENATE(MID([1]sbb_raw_data!$A251,7,4),"-",MID([1]sbb_raw_data!$A251,4,2),"-",LEFT([1]sbb_raw_data!$A251,2),"T",RIGHT([1]sbb_raw_data!$A251,15),"Z"),"")</f>
        <v/>
      </c>
      <c r="B252" s="3" t="str">
        <f>IF(A252&lt;&gt;"",VLOOKUP([1]sbb_raw_data!$B251,[2]ValidityTypes!$A$2:$B$8,2,FALSE),"")</f>
        <v/>
      </c>
      <c r="C252" s="3"/>
      <c r="D252" s="3" t="str">
        <f>IF(A252&lt;&gt;"",IF([1]sbb_raw_data!$C251="EDE","XETA","Please fill in Segment MIC manually."),"")</f>
        <v/>
      </c>
      <c r="E252" s="3" t="str">
        <f>IF(A252&lt;&gt;"",IF([1]sbb_raw_data!$D251="Order-Match",VLOOKUP([1]sbb_raw_data!$E251,[2]EventTypes!$A$2:$B$6,2,FALSE),VLOOKUP([1]sbb_raw_data!$D251,[2]EventTypes!$A$9:$B$21,2,FALSE)),"")</f>
        <v/>
      </c>
      <c r="F252" s="9" t="str">
        <f>IF(A252&lt;&gt;"",IF([1]sbb_raw_data!$G251="",IF(E252="CAME",F251,"Market"),[1]sbb_raw_data!$G251),"")</f>
        <v/>
      </c>
      <c r="G252" s="9" t="str">
        <f>IF([1]sbb_raw_data!$J251&lt;&gt;"",[1]sbb_raw_data!$J251,"")</f>
        <v/>
      </c>
      <c r="H252" s="3" t="str">
        <f>IF(A252&lt;&gt;"",[1]sbb_raw_data!$H251,"")</f>
        <v/>
      </c>
      <c r="I252" s="3" t="str">
        <f>IF(A252&lt;&gt;"",IF([1]sbb_raw_data!$F251="Buy","BUYI","Error! Must be Buy! This is for share __BUY__ backs!"),"")</f>
        <v/>
      </c>
      <c r="J252" s="3" t="str">
        <f t="shared" si="6"/>
        <v/>
      </c>
      <c r="K252" s="3" t="str">
        <f>IF(A252&lt;&gt;"",[1]sbb_raw_data!$K251,"")</f>
        <v/>
      </c>
      <c r="L252" s="3" t="str">
        <f>IF(A252&lt;&gt;"",[1]sbb_raw_data!$N251,"")</f>
        <v/>
      </c>
      <c r="N252" s="8" t="str">
        <f t="shared" si="7"/>
        <v/>
      </c>
    </row>
    <row r="253" spans="1:14" hidden="1" x14ac:dyDescent="0.2">
      <c r="A253" s="3" t="str">
        <f>IF([1]sbb_raw_data!$A252&lt;&gt;"",CONCATENATE(MID([1]sbb_raw_data!$A252,7,4),"-",MID([1]sbb_raw_data!$A252,4,2),"-",LEFT([1]sbb_raw_data!$A252,2),"T",RIGHT([1]sbb_raw_data!$A252,15),"Z"),"")</f>
        <v/>
      </c>
      <c r="B253" s="3" t="str">
        <f>IF(A253&lt;&gt;"",VLOOKUP([1]sbb_raw_data!$B252,[2]ValidityTypes!$A$2:$B$8,2,FALSE),"")</f>
        <v/>
      </c>
      <c r="C253" s="3"/>
      <c r="D253" s="3" t="str">
        <f>IF(A253&lt;&gt;"",IF([1]sbb_raw_data!$C252="EDE","XETA","Please fill in Segment MIC manually."),"")</f>
        <v/>
      </c>
      <c r="E253" s="3" t="str">
        <f>IF(A253&lt;&gt;"",IF([1]sbb_raw_data!$D252="Order-Match",VLOOKUP([1]sbb_raw_data!$E252,[2]EventTypes!$A$2:$B$6,2,FALSE),VLOOKUP([1]sbb_raw_data!$D252,[2]EventTypes!$A$9:$B$21,2,FALSE)),"")</f>
        <v/>
      </c>
      <c r="F253" s="9" t="str">
        <f>IF(A253&lt;&gt;"",IF([1]sbb_raw_data!$G252="",IF(E253="CAME",F252,"Market"),[1]sbb_raw_data!$G252),"")</f>
        <v/>
      </c>
      <c r="G253" s="9" t="str">
        <f>IF([1]sbb_raw_data!$J252&lt;&gt;"",[1]sbb_raw_data!$J252,"")</f>
        <v/>
      </c>
      <c r="H253" s="3" t="str">
        <f>IF(A253&lt;&gt;"",[1]sbb_raw_data!$H252,"")</f>
        <v/>
      </c>
      <c r="I253" s="3" t="str">
        <f>IF(A253&lt;&gt;"",IF([1]sbb_raw_data!$F252="Buy","BUYI","Error! Must be Buy! This is for share __BUY__ backs!"),"")</f>
        <v/>
      </c>
      <c r="J253" s="3" t="str">
        <f t="shared" si="6"/>
        <v/>
      </c>
      <c r="K253" s="3" t="str">
        <f>IF(A253&lt;&gt;"",[1]sbb_raw_data!$K252,"")</f>
        <v/>
      </c>
      <c r="L253" s="3" t="str">
        <f>IF(A253&lt;&gt;"",[1]sbb_raw_data!$N252,"")</f>
        <v/>
      </c>
      <c r="N253" s="8" t="str">
        <f t="shared" si="7"/>
        <v/>
      </c>
    </row>
    <row r="254" spans="1:14" hidden="1" x14ac:dyDescent="0.2">
      <c r="A254" s="3" t="str">
        <f>IF([1]sbb_raw_data!$A253&lt;&gt;"",CONCATENATE(MID([1]sbb_raw_data!$A253,7,4),"-",MID([1]sbb_raw_data!$A253,4,2),"-",LEFT([1]sbb_raw_data!$A253,2),"T",RIGHT([1]sbb_raw_data!$A253,15),"Z"),"")</f>
        <v/>
      </c>
      <c r="B254" s="3" t="str">
        <f>IF(A254&lt;&gt;"",VLOOKUP([1]sbb_raw_data!$B253,[2]ValidityTypes!$A$2:$B$8,2,FALSE),"")</f>
        <v/>
      </c>
      <c r="C254" s="3"/>
      <c r="D254" s="3" t="str">
        <f>IF(A254&lt;&gt;"",IF([1]sbb_raw_data!$C253="EDE","XETA","Please fill in Segment MIC manually."),"")</f>
        <v/>
      </c>
      <c r="E254" s="3" t="str">
        <f>IF(A254&lt;&gt;"",IF([1]sbb_raw_data!$D253="Order-Match",VLOOKUP([1]sbb_raw_data!$E253,[2]EventTypes!$A$2:$B$6,2,FALSE),VLOOKUP([1]sbb_raw_data!$D253,[2]EventTypes!$A$9:$B$21,2,FALSE)),"")</f>
        <v/>
      </c>
      <c r="F254" s="9" t="str">
        <f>IF(A254&lt;&gt;"",IF([1]sbb_raw_data!$G253="",IF(E254="CAME",F253,"Market"),[1]sbb_raw_data!$G253),"")</f>
        <v/>
      </c>
      <c r="G254" s="9" t="str">
        <f>IF([1]sbb_raw_data!$J253&lt;&gt;"",[1]sbb_raw_data!$J253,"")</f>
        <v/>
      </c>
      <c r="H254" s="3" t="str">
        <f>IF(A254&lt;&gt;"",[1]sbb_raw_data!$H253,"")</f>
        <v/>
      </c>
      <c r="I254" s="3" t="str">
        <f>IF(A254&lt;&gt;"",IF([1]sbb_raw_data!$F253="Buy","BUYI","Error! Must be Buy! This is for share __BUY__ backs!"),"")</f>
        <v/>
      </c>
      <c r="J254" s="3" t="str">
        <f t="shared" si="6"/>
        <v/>
      </c>
      <c r="K254" s="3" t="str">
        <f>IF(A254&lt;&gt;"",[1]sbb_raw_data!$K253,"")</f>
        <v/>
      </c>
      <c r="L254" s="3" t="str">
        <f>IF(A254&lt;&gt;"",[1]sbb_raw_data!$N253,"")</f>
        <v/>
      </c>
      <c r="N254" s="8" t="str">
        <f t="shared" si="7"/>
        <v/>
      </c>
    </row>
    <row r="255" spans="1:14" hidden="1" x14ac:dyDescent="0.2">
      <c r="A255" s="3" t="str">
        <f>IF([1]sbb_raw_data!$A254&lt;&gt;"",CONCATENATE(MID([1]sbb_raw_data!$A254,7,4),"-",MID([1]sbb_raw_data!$A254,4,2),"-",LEFT([1]sbb_raw_data!$A254,2),"T",RIGHT([1]sbb_raw_data!$A254,15),"Z"),"")</f>
        <v/>
      </c>
      <c r="B255" s="3" t="str">
        <f>IF(A255&lt;&gt;"",VLOOKUP([1]sbb_raw_data!$B254,[2]ValidityTypes!$A$2:$B$8,2,FALSE),"")</f>
        <v/>
      </c>
      <c r="C255" s="3"/>
      <c r="D255" s="3" t="str">
        <f>IF(A255&lt;&gt;"",IF([1]sbb_raw_data!$C254="EDE","XETA","Please fill in Segment MIC manually."),"")</f>
        <v/>
      </c>
      <c r="E255" s="3" t="str">
        <f>IF(A255&lt;&gt;"",IF([1]sbb_raw_data!$D254="Order-Match",VLOOKUP([1]sbb_raw_data!$E254,[2]EventTypes!$A$2:$B$6,2,FALSE),VLOOKUP([1]sbb_raw_data!$D254,[2]EventTypes!$A$9:$B$21,2,FALSE)),"")</f>
        <v/>
      </c>
      <c r="F255" s="9" t="str">
        <f>IF(A255&lt;&gt;"",IF([1]sbb_raw_data!$G254="",IF(E255="CAME",F254,"Market"),[1]sbb_raw_data!$G254),"")</f>
        <v/>
      </c>
      <c r="G255" s="9" t="str">
        <f>IF([1]sbb_raw_data!$J254&lt;&gt;"",[1]sbb_raw_data!$J254,"")</f>
        <v/>
      </c>
      <c r="H255" s="3" t="str">
        <f>IF(A255&lt;&gt;"",[1]sbb_raw_data!$H254,"")</f>
        <v/>
      </c>
      <c r="I255" s="3" t="str">
        <f>IF(A255&lt;&gt;"",IF([1]sbb_raw_data!$F254="Buy","BUYI","Error! Must be Buy! This is for share __BUY__ backs!"),"")</f>
        <v/>
      </c>
      <c r="J255" s="3" t="str">
        <f t="shared" si="6"/>
        <v/>
      </c>
      <c r="K255" s="3" t="str">
        <f>IF(A255&lt;&gt;"",[1]sbb_raw_data!$K254,"")</f>
        <v/>
      </c>
      <c r="L255" s="3" t="str">
        <f>IF(A255&lt;&gt;"",[1]sbb_raw_data!$N254,"")</f>
        <v/>
      </c>
      <c r="N255" s="8" t="str">
        <f t="shared" si="7"/>
        <v/>
      </c>
    </row>
    <row r="256" spans="1:14" hidden="1" x14ac:dyDescent="0.2">
      <c r="A256" s="3" t="str">
        <f>IF([1]sbb_raw_data!$A255&lt;&gt;"",CONCATENATE(MID([1]sbb_raw_data!$A255,7,4),"-",MID([1]sbb_raw_data!$A255,4,2),"-",LEFT([1]sbb_raw_data!$A255,2),"T",RIGHT([1]sbb_raw_data!$A255,15),"Z"),"")</f>
        <v/>
      </c>
      <c r="B256" s="3" t="str">
        <f>IF(A256&lt;&gt;"",VLOOKUP([1]sbb_raw_data!$B255,[2]ValidityTypes!$A$2:$B$8,2,FALSE),"")</f>
        <v/>
      </c>
      <c r="C256" s="3"/>
      <c r="D256" s="3" t="str">
        <f>IF(A256&lt;&gt;"",IF([1]sbb_raw_data!$C255="EDE","XETA","Please fill in Segment MIC manually."),"")</f>
        <v/>
      </c>
      <c r="E256" s="3" t="str">
        <f>IF(A256&lt;&gt;"",IF([1]sbb_raw_data!$D255="Order-Match",VLOOKUP([1]sbb_raw_data!$E255,[2]EventTypes!$A$2:$B$6,2,FALSE),VLOOKUP([1]sbb_raw_data!$D255,[2]EventTypes!$A$9:$B$21,2,FALSE)),"")</f>
        <v/>
      </c>
      <c r="F256" s="9" t="str">
        <f>IF(A256&lt;&gt;"",IF([1]sbb_raw_data!$G255="",IF(E256="CAME",F255,"Market"),[1]sbb_raw_data!$G255),"")</f>
        <v/>
      </c>
      <c r="G256" s="9" t="str">
        <f>IF([1]sbb_raw_data!$J255&lt;&gt;"",[1]sbb_raw_data!$J255,"")</f>
        <v/>
      </c>
      <c r="H256" s="3" t="str">
        <f>IF(A256&lt;&gt;"",[1]sbb_raw_data!$H255,"")</f>
        <v/>
      </c>
      <c r="I256" s="3" t="str">
        <f>IF(A256&lt;&gt;"",IF([1]sbb_raw_data!$F255="Buy","BUYI","Error! Must be Buy! This is for share __BUY__ backs!"),"")</f>
        <v/>
      </c>
      <c r="J256" s="3" t="str">
        <f t="shared" si="6"/>
        <v/>
      </c>
      <c r="K256" s="3" t="str">
        <f>IF(A256&lt;&gt;"",[1]sbb_raw_data!$K255,"")</f>
        <v/>
      </c>
      <c r="L256" s="3" t="str">
        <f>IF(A256&lt;&gt;"",[1]sbb_raw_data!$N255,"")</f>
        <v/>
      </c>
      <c r="N256" s="8" t="str">
        <f t="shared" si="7"/>
        <v/>
      </c>
    </row>
    <row r="257" spans="1:14" hidden="1" x14ac:dyDescent="0.2">
      <c r="A257" s="3" t="str">
        <f>IF([1]sbb_raw_data!$A256&lt;&gt;"",CONCATENATE(MID([1]sbb_raw_data!$A256,7,4),"-",MID([1]sbb_raw_data!$A256,4,2),"-",LEFT([1]sbb_raw_data!$A256,2),"T",RIGHT([1]sbb_raw_data!$A256,15),"Z"),"")</f>
        <v/>
      </c>
      <c r="B257" s="3" t="str">
        <f>IF(A257&lt;&gt;"",VLOOKUP([1]sbb_raw_data!$B256,[2]ValidityTypes!$A$2:$B$8,2,FALSE),"")</f>
        <v/>
      </c>
      <c r="C257" s="3"/>
      <c r="D257" s="3" t="str">
        <f>IF(A257&lt;&gt;"",IF([1]sbb_raw_data!$C256="EDE","XETA","Please fill in Segment MIC manually."),"")</f>
        <v/>
      </c>
      <c r="E257" s="3" t="str">
        <f>IF(A257&lt;&gt;"",IF([1]sbb_raw_data!$D256="Order-Match",VLOOKUP([1]sbb_raw_data!$E256,[2]EventTypes!$A$2:$B$6,2,FALSE),VLOOKUP([1]sbb_raw_data!$D256,[2]EventTypes!$A$9:$B$21,2,FALSE)),"")</f>
        <v/>
      </c>
      <c r="F257" s="9" t="str">
        <f>IF(A257&lt;&gt;"",IF([1]sbb_raw_data!$G256="",IF(E257="CAME",F256,"Market"),[1]sbb_raw_data!$G256),"")</f>
        <v/>
      </c>
      <c r="G257" s="9" t="str">
        <f>IF([1]sbb_raw_data!$J256&lt;&gt;"",[1]sbb_raw_data!$J256,"")</f>
        <v/>
      </c>
      <c r="H257" s="3" t="str">
        <f>IF(A257&lt;&gt;"",[1]sbb_raw_data!$H256,"")</f>
        <v/>
      </c>
      <c r="I257" s="3" t="str">
        <f>IF(A257&lt;&gt;"",IF([1]sbb_raw_data!$F256="Buy","BUYI","Error! Must be Buy! This is for share __BUY__ backs!"),"")</f>
        <v/>
      </c>
      <c r="J257" s="3" t="str">
        <f t="shared" si="6"/>
        <v/>
      </c>
      <c r="K257" s="3" t="str">
        <f>IF(A257&lt;&gt;"",[1]sbb_raw_data!$K256,"")</f>
        <v/>
      </c>
      <c r="L257" s="3" t="str">
        <f>IF(A257&lt;&gt;"",[1]sbb_raw_data!$N256,"")</f>
        <v/>
      </c>
      <c r="N257" s="8" t="str">
        <f t="shared" si="7"/>
        <v/>
      </c>
    </row>
    <row r="258" spans="1:14" hidden="1" x14ac:dyDescent="0.2">
      <c r="A258" s="3" t="str">
        <f>IF([1]sbb_raw_data!$A257&lt;&gt;"",CONCATENATE(MID([1]sbb_raw_data!$A257,7,4),"-",MID([1]sbb_raw_data!$A257,4,2),"-",LEFT([1]sbb_raw_data!$A257,2),"T",RIGHT([1]sbb_raw_data!$A257,15),"Z"),"")</f>
        <v/>
      </c>
      <c r="B258" s="3" t="str">
        <f>IF(A258&lt;&gt;"",VLOOKUP([1]sbb_raw_data!$B257,[2]ValidityTypes!$A$2:$B$8,2,FALSE),"")</f>
        <v/>
      </c>
      <c r="C258" s="3"/>
      <c r="D258" s="3" t="str">
        <f>IF(A258&lt;&gt;"",IF([1]sbb_raw_data!$C257="EDE","XETA","Please fill in Segment MIC manually."),"")</f>
        <v/>
      </c>
      <c r="E258" s="3" t="str">
        <f>IF(A258&lt;&gt;"",IF([1]sbb_raw_data!$D257="Order-Match",VLOOKUP([1]sbb_raw_data!$E257,[2]EventTypes!$A$2:$B$6,2,FALSE),VLOOKUP([1]sbb_raw_data!$D257,[2]EventTypes!$A$9:$B$21,2,FALSE)),"")</f>
        <v/>
      </c>
      <c r="F258" s="9" t="str">
        <f>IF(A258&lt;&gt;"",IF([1]sbb_raw_data!$G257="",IF(E258="CAME",F257,"Market"),[1]sbb_raw_data!$G257),"")</f>
        <v/>
      </c>
      <c r="G258" s="9" t="str">
        <f>IF([1]sbb_raw_data!$J257&lt;&gt;"",[1]sbb_raw_data!$J257,"")</f>
        <v/>
      </c>
      <c r="H258" s="3" t="str">
        <f>IF(A258&lt;&gt;"",[1]sbb_raw_data!$H257,"")</f>
        <v/>
      </c>
      <c r="I258" s="3" t="str">
        <f>IF(A258&lt;&gt;"",IF([1]sbb_raw_data!$F257="Buy","BUYI","Error! Must be Buy! This is for share __BUY__ backs!"),"")</f>
        <v/>
      </c>
      <c r="J258" s="3" t="str">
        <f t="shared" si="6"/>
        <v/>
      </c>
      <c r="K258" s="3" t="str">
        <f>IF(A258&lt;&gt;"",[1]sbb_raw_data!$K257,"")</f>
        <v/>
      </c>
      <c r="L258" s="3" t="str">
        <f>IF(A258&lt;&gt;"",[1]sbb_raw_data!$N257,"")</f>
        <v/>
      </c>
      <c r="N258" s="8" t="str">
        <f t="shared" si="7"/>
        <v/>
      </c>
    </row>
    <row r="259" spans="1:14" hidden="1" x14ac:dyDescent="0.2">
      <c r="A259" s="3" t="str">
        <f>IF([1]sbb_raw_data!$A258&lt;&gt;"",CONCATENATE(MID([1]sbb_raw_data!$A258,7,4),"-",MID([1]sbb_raw_data!$A258,4,2),"-",LEFT([1]sbb_raw_data!$A258,2),"T",RIGHT([1]sbb_raw_data!$A258,15),"Z"),"")</f>
        <v/>
      </c>
      <c r="B259" s="3" t="str">
        <f>IF(A259&lt;&gt;"",VLOOKUP([1]sbb_raw_data!$B258,[2]ValidityTypes!$A$2:$B$8,2,FALSE),"")</f>
        <v/>
      </c>
      <c r="C259" s="3"/>
      <c r="D259" s="3" t="str">
        <f>IF(A259&lt;&gt;"",IF([1]sbb_raw_data!$C258="EDE","XETA","Please fill in Segment MIC manually."),"")</f>
        <v/>
      </c>
      <c r="E259" s="3" t="str">
        <f>IF(A259&lt;&gt;"",IF([1]sbb_raw_data!$D258="Order-Match",VLOOKUP([1]sbb_raw_data!$E258,[2]EventTypes!$A$2:$B$6,2,FALSE),VLOOKUP([1]sbb_raw_data!$D258,[2]EventTypes!$A$9:$B$21,2,FALSE)),"")</f>
        <v/>
      </c>
      <c r="F259" s="9" t="str">
        <f>IF(A259&lt;&gt;"",IF([1]sbb_raw_data!$G258="",IF(E259="CAME",F258,"Market"),[1]sbb_raw_data!$G258),"")</f>
        <v/>
      </c>
      <c r="G259" s="9" t="str">
        <f>IF([1]sbb_raw_data!$J258&lt;&gt;"",[1]sbb_raw_data!$J258,"")</f>
        <v/>
      </c>
      <c r="H259" s="3" t="str">
        <f>IF(A259&lt;&gt;"",[1]sbb_raw_data!$H258,"")</f>
        <v/>
      </c>
      <c r="I259" s="3" t="str">
        <f>IF(A259&lt;&gt;"",IF([1]sbb_raw_data!$F258="Buy","BUYI","Error! Must be Buy! This is for share __BUY__ backs!"),"")</f>
        <v/>
      </c>
      <c r="J259" s="3" t="str">
        <f t="shared" si="6"/>
        <v/>
      </c>
      <c r="K259" s="3" t="str">
        <f>IF(A259&lt;&gt;"",[1]sbb_raw_data!$K258,"")</f>
        <v/>
      </c>
      <c r="L259" s="3" t="str">
        <f>IF(A259&lt;&gt;"",[1]sbb_raw_data!$N258,"")</f>
        <v/>
      </c>
      <c r="N259" s="8" t="str">
        <f t="shared" si="7"/>
        <v/>
      </c>
    </row>
    <row r="260" spans="1:14" hidden="1" x14ac:dyDescent="0.2">
      <c r="A260" s="3" t="str">
        <f>IF([1]sbb_raw_data!$A259&lt;&gt;"",CONCATENATE(MID([1]sbb_raw_data!$A259,7,4),"-",MID([1]sbb_raw_data!$A259,4,2),"-",LEFT([1]sbb_raw_data!$A259,2),"T",RIGHT([1]sbb_raw_data!$A259,15),"Z"),"")</f>
        <v/>
      </c>
      <c r="B260" s="3" t="str">
        <f>IF(A260&lt;&gt;"",VLOOKUP([1]sbb_raw_data!$B259,[2]ValidityTypes!$A$2:$B$8,2,FALSE),"")</f>
        <v/>
      </c>
      <c r="C260" s="3"/>
      <c r="D260" s="3" t="str">
        <f>IF(A260&lt;&gt;"",IF([1]sbb_raw_data!$C259="EDE","XETA","Please fill in Segment MIC manually."),"")</f>
        <v/>
      </c>
      <c r="E260" s="3" t="str">
        <f>IF(A260&lt;&gt;"",IF([1]sbb_raw_data!$D259="Order-Match",VLOOKUP([1]sbb_raw_data!$E259,[2]EventTypes!$A$2:$B$6,2,FALSE),VLOOKUP([1]sbb_raw_data!$D259,[2]EventTypes!$A$9:$B$21,2,FALSE)),"")</f>
        <v/>
      </c>
      <c r="F260" s="9" t="str">
        <f>IF(A260&lt;&gt;"",IF([1]sbb_raw_data!$G259="",IF(E260="CAME",F259,"Market"),[1]sbb_raw_data!$G259),"")</f>
        <v/>
      </c>
      <c r="G260" s="9" t="str">
        <f>IF([1]sbb_raw_data!$J259&lt;&gt;"",[1]sbb_raw_data!$J259,"")</f>
        <v/>
      </c>
      <c r="H260" s="3" t="str">
        <f>IF(A260&lt;&gt;"",[1]sbb_raw_data!$H259,"")</f>
        <v/>
      </c>
      <c r="I260" s="3" t="str">
        <f>IF(A260&lt;&gt;"",IF([1]sbb_raw_data!$F259="Buy","BUYI","Error! Must be Buy! This is for share __BUY__ backs!"),"")</f>
        <v/>
      </c>
      <c r="J260" s="3" t="str">
        <f t="shared" ref="J260:J311" si="8">IF(G260&lt;&gt;"",VLOOKUP(L260,$L$3:$N$1000,3,FALSE),"")</f>
        <v/>
      </c>
      <c r="K260" s="3" t="str">
        <f>IF(A260&lt;&gt;"",[1]sbb_raw_data!$K259,"")</f>
        <v/>
      </c>
      <c r="L260" s="3" t="str">
        <f>IF(A260&lt;&gt;"",[1]sbb_raw_data!$N259,"")</f>
        <v/>
      </c>
      <c r="N260" s="8" t="str">
        <f t="shared" ref="N260:N323" si="9">K260</f>
        <v/>
      </c>
    </row>
    <row r="261" spans="1:14" hidden="1" x14ac:dyDescent="0.2">
      <c r="A261" s="3" t="str">
        <f>IF([1]sbb_raw_data!$A260&lt;&gt;"",CONCATENATE(MID([1]sbb_raw_data!$A260,7,4),"-",MID([1]sbb_raw_data!$A260,4,2),"-",LEFT([1]sbb_raw_data!$A260,2),"T",RIGHT([1]sbb_raw_data!$A260,15),"Z"),"")</f>
        <v/>
      </c>
      <c r="B261" s="3" t="str">
        <f>IF(A261&lt;&gt;"",VLOOKUP([1]sbb_raw_data!$B260,[2]ValidityTypes!$A$2:$B$8,2,FALSE),"")</f>
        <v/>
      </c>
      <c r="C261" s="3"/>
      <c r="D261" s="3" t="str">
        <f>IF(A261&lt;&gt;"",IF([1]sbb_raw_data!$C260="EDE","XETA","Please fill in Segment MIC manually."),"")</f>
        <v/>
      </c>
      <c r="E261" s="3" t="str">
        <f>IF(A261&lt;&gt;"",IF([1]sbb_raw_data!$D260="Order-Match",VLOOKUP([1]sbb_raw_data!$E260,[2]EventTypes!$A$2:$B$6,2,FALSE),VLOOKUP([1]sbb_raw_data!$D260,[2]EventTypes!$A$9:$B$21,2,FALSE)),"")</f>
        <v/>
      </c>
      <c r="F261" s="9" t="str">
        <f>IF(A261&lt;&gt;"",IF([1]sbb_raw_data!$G260="",IF(E261="CAME",F260,"Market"),[1]sbb_raw_data!$G260),"")</f>
        <v/>
      </c>
      <c r="G261" s="9" t="str">
        <f>IF([1]sbb_raw_data!$J260&lt;&gt;"",[1]sbb_raw_data!$J260,"")</f>
        <v/>
      </c>
      <c r="H261" s="3" t="str">
        <f>IF(A261&lt;&gt;"",[1]sbb_raw_data!$H260,"")</f>
        <v/>
      </c>
      <c r="I261" s="3" t="str">
        <f>IF(A261&lt;&gt;"",IF([1]sbb_raw_data!$F260="Buy","BUYI","Error! Must be Buy! This is for share __BUY__ backs!"),"")</f>
        <v/>
      </c>
      <c r="J261" s="3" t="str">
        <f t="shared" si="8"/>
        <v/>
      </c>
      <c r="K261" s="3" t="str">
        <f>IF(A261&lt;&gt;"",[1]sbb_raw_data!$K260,"")</f>
        <v/>
      </c>
      <c r="L261" s="3" t="str">
        <f>IF(A261&lt;&gt;"",[1]sbb_raw_data!$N260,"")</f>
        <v/>
      </c>
      <c r="N261" s="8" t="str">
        <f t="shared" si="9"/>
        <v/>
      </c>
    </row>
    <row r="262" spans="1:14" hidden="1" x14ac:dyDescent="0.2">
      <c r="A262" s="3" t="str">
        <f>IF([1]sbb_raw_data!$A261&lt;&gt;"",CONCATENATE(MID([1]sbb_raw_data!$A261,7,4),"-",MID([1]sbb_raw_data!$A261,4,2),"-",LEFT([1]sbb_raw_data!$A261,2),"T",RIGHT([1]sbb_raw_data!$A261,15),"Z"),"")</f>
        <v/>
      </c>
      <c r="B262" s="3" t="str">
        <f>IF(A262&lt;&gt;"",VLOOKUP([1]sbb_raw_data!$B261,[2]ValidityTypes!$A$2:$B$8,2,FALSE),"")</f>
        <v/>
      </c>
      <c r="C262" s="3"/>
      <c r="D262" s="3" t="str">
        <f>IF(A262&lt;&gt;"",IF([1]sbb_raw_data!$C261="EDE","XETA","Please fill in Segment MIC manually."),"")</f>
        <v/>
      </c>
      <c r="E262" s="3" t="str">
        <f>IF(A262&lt;&gt;"",IF([1]sbb_raw_data!$D261="Order-Match",VLOOKUP([1]sbb_raw_data!$E261,[2]EventTypes!$A$2:$B$6,2,FALSE),VLOOKUP([1]sbb_raw_data!$D261,[2]EventTypes!$A$9:$B$21,2,FALSE)),"")</f>
        <v/>
      </c>
      <c r="F262" s="9" t="str">
        <f>IF(A262&lt;&gt;"",IF([1]sbb_raw_data!$G261="",IF(E262="CAME",F261,"Market"),[1]sbb_raw_data!$G261),"")</f>
        <v/>
      </c>
      <c r="G262" s="9" t="str">
        <f>IF([1]sbb_raw_data!$J261&lt;&gt;"",[1]sbb_raw_data!$J261,"")</f>
        <v/>
      </c>
      <c r="H262" s="3" t="str">
        <f>IF(A262&lt;&gt;"",[1]sbb_raw_data!$H261,"")</f>
        <v/>
      </c>
      <c r="I262" s="3" t="str">
        <f>IF(A262&lt;&gt;"",IF([1]sbb_raw_data!$F261="Buy","BUYI","Error! Must be Buy! This is for share __BUY__ backs!"),"")</f>
        <v/>
      </c>
      <c r="J262" s="3" t="str">
        <f t="shared" si="8"/>
        <v/>
      </c>
      <c r="K262" s="3" t="str">
        <f>IF(A262&lt;&gt;"",[1]sbb_raw_data!$K261,"")</f>
        <v/>
      </c>
      <c r="L262" s="3" t="str">
        <f>IF(A262&lt;&gt;"",[1]sbb_raw_data!$N261,"")</f>
        <v/>
      </c>
      <c r="N262" s="8" t="str">
        <f t="shared" si="9"/>
        <v/>
      </c>
    </row>
    <row r="263" spans="1:14" hidden="1" x14ac:dyDescent="0.2">
      <c r="A263" s="3" t="str">
        <f>IF([1]sbb_raw_data!$A262&lt;&gt;"",CONCATENATE(MID([1]sbb_raw_data!$A262,7,4),"-",MID([1]sbb_raw_data!$A262,4,2),"-",LEFT([1]sbb_raw_data!$A262,2),"T",RIGHT([1]sbb_raw_data!$A262,15),"Z"),"")</f>
        <v/>
      </c>
      <c r="B263" s="3" t="str">
        <f>IF(A263&lt;&gt;"",VLOOKUP([1]sbb_raw_data!$B262,[2]ValidityTypes!$A$2:$B$8,2,FALSE),"")</f>
        <v/>
      </c>
      <c r="C263" s="3"/>
      <c r="D263" s="3" t="str">
        <f>IF(A263&lt;&gt;"",IF([1]sbb_raw_data!$C262="EDE","XETA","Please fill in Segment MIC manually."),"")</f>
        <v/>
      </c>
      <c r="E263" s="3" t="str">
        <f>IF(A263&lt;&gt;"",IF([1]sbb_raw_data!$D262="Order-Match",VLOOKUP([1]sbb_raw_data!$E262,[2]EventTypes!$A$2:$B$6,2,FALSE),VLOOKUP([1]sbb_raw_data!$D262,[2]EventTypes!$A$9:$B$21,2,FALSE)),"")</f>
        <v/>
      </c>
      <c r="F263" s="9" t="str">
        <f>IF(A263&lt;&gt;"",IF([1]sbb_raw_data!$G262="",IF(E263="CAME",F262,"Market"),[1]sbb_raw_data!$G262),"")</f>
        <v/>
      </c>
      <c r="G263" s="9" t="str">
        <f>IF([1]sbb_raw_data!$J262&lt;&gt;"",[1]sbb_raw_data!$J262,"")</f>
        <v/>
      </c>
      <c r="H263" s="3" t="str">
        <f>IF(A263&lt;&gt;"",[1]sbb_raw_data!$H262,"")</f>
        <v/>
      </c>
      <c r="I263" s="3" t="str">
        <f>IF(A263&lt;&gt;"",IF([1]sbb_raw_data!$F262="Buy","BUYI","Error! Must be Buy! This is for share __BUY__ backs!"),"")</f>
        <v/>
      </c>
      <c r="J263" s="3" t="str">
        <f t="shared" si="8"/>
        <v/>
      </c>
      <c r="K263" s="3" t="str">
        <f>IF(A263&lt;&gt;"",[1]sbb_raw_data!$K262,"")</f>
        <v/>
      </c>
      <c r="L263" s="3" t="str">
        <f>IF(A263&lt;&gt;"",[1]sbb_raw_data!$N262,"")</f>
        <v/>
      </c>
      <c r="N263" s="8" t="str">
        <f t="shared" si="9"/>
        <v/>
      </c>
    </row>
    <row r="264" spans="1:14" hidden="1" x14ac:dyDescent="0.2">
      <c r="A264" s="3" t="str">
        <f>IF([1]sbb_raw_data!$A263&lt;&gt;"",CONCATENATE(MID([1]sbb_raw_data!$A263,7,4),"-",MID([1]sbb_raw_data!$A263,4,2),"-",LEFT([1]sbb_raw_data!$A263,2),"T",RIGHT([1]sbb_raw_data!$A263,15),"Z"),"")</f>
        <v/>
      </c>
      <c r="B264" s="3" t="str">
        <f>IF(A264&lt;&gt;"",VLOOKUP([1]sbb_raw_data!$B263,[2]ValidityTypes!$A$2:$B$8,2,FALSE),"")</f>
        <v/>
      </c>
      <c r="C264" s="3"/>
      <c r="D264" s="3" t="str">
        <f>IF(A264&lt;&gt;"",IF([1]sbb_raw_data!$C263="EDE","XETA","Please fill in Segment MIC manually."),"")</f>
        <v/>
      </c>
      <c r="E264" s="3" t="str">
        <f>IF(A264&lt;&gt;"",IF([1]sbb_raw_data!$D263="Order-Match",VLOOKUP([1]sbb_raw_data!$E263,[2]EventTypes!$A$2:$B$6,2,FALSE),VLOOKUP([1]sbb_raw_data!$D263,[2]EventTypes!$A$9:$B$21,2,FALSE)),"")</f>
        <v/>
      </c>
      <c r="F264" s="9" t="str">
        <f>IF(A264&lt;&gt;"",IF([1]sbb_raw_data!$G263="",IF(E264="CAME",F263,"Market"),[1]sbb_raw_data!$G263),"")</f>
        <v/>
      </c>
      <c r="G264" s="9" t="str">
        <f>IF([1]sbb_raw_data!$J263&lt;&gt;"",[1]sbb_raw_data!$J263,"")</f>
        <v/>
      </c>
      <c r="H264" s="3" t="str">
        <f>IF(A264&lt;&gt;"",[1]sbb_raw_data!$H263,"")</f>
        <v/>
      </c>
      <c r="I264" s="3" t="str">
        <f>IF(A264&lt;&gt;"",IF([1]sbb_raw_data!$F263="Buy","BUYI","Error! Must be Buy! This is for share __BUY__ backs!"),"")</f>
        <v/>
      </c>
      <c r="J264" s="3" t="str">
        <f t="shared" si="8"/>
        <v/>
      </c>
      <c r="K264" s="3" t="str">
        <f>IF(A264&lt;&gt;"",[1]sbb_raw_data!$K263,"")</f>
        <v/>
      </c>
      <c r="L264" s="3" t="str">
        <f>IF(A264&lt;&gt;"",[1]sbb_raw_data!$N263,"")</f>
        <v/>
      </c>
      <c r="N264" s="8" t="str">
        <f t="shared" si="9"/>
        <v/>
      </c>
    </row>
    <row r="265" spans="1:14" hidden="1" x14ac:dyDescent="0.2">
      <c r="A265" s="3" t="str">
        <f>IF([1]sbb_raw_data!$A264&lt;&gt;"",CONCATENATE(MID([1]sbb_raw_data!$A264,7,4),"-",MID([1]sbb_raw_data!$A264,4,2),"-",LEFT([1]sbb_raw_data!$A264,2),"T",RIGHT([1]sbb_raw_data!$A264,15),"Z"),"")</f>
        <v/>
      </c>
      <c r="B265" s="3" t="str">
        <f>IF(A265&lt;&gt;"",VLOOKUP([1]sbb_raw_data!$B264,[2]ValidityTypes!$A$2:$B$8,2,FALSE),"")</f>
        <v/>
      </c>
      <c r="C265" s="3"/>
      <c r="D265" s="3" t="str">
        <f>IF(A265&lt;&gt;"",IF([1]sbb_raw_data!$C264="EDE","XETA","Please fill in Segment MIC manually."),"")</f>
        <v/>
      </c>
      <c r="E265" s="3" t="str">
        <f>IF(A265&lt;&gt;"",IF([1]sbb_raw_data!$D264="Order-Match",VLOOKUP([1]sbb_raw_data!$E264,[2]EventTypes!$A$2:$B$6,2,FALSE),VLOOKUP([1]sbb_raw_data!$D264,[2]EventTypes!$A$9:$B$21,2,FALSE)),"")</f>
        <v/>
      </c>
      <c r="F265" s="9" t="str">
        <f>IF(A265&lt;&gt;"",IF([1]sbb_raw_data!$G264="",IF(E265="CAME",F264,"Market"),[1]sbb_raw_data!$G264),"")</f>
        <v/>
      </c>
      <c r="G265" s="9" t="str">
        <f>IF([1]sbb_raw_data!$J264&lt;&gt;"",[1]sbb_raw_data!$J264,"")</f>
        <v/>
      </c>
      <c r="H265" s="3" t="str">
        <f>IF(A265&lt;&gt;"",[1]sbb_raw_data!$H264,"")</f>
        <v/>
      </c>
      <c r="I265" s="3" t="str">
        <f>IF(A265&lt;&gt;"",IF([1]sbb_raw_data!$F264="Buy","BUYI","Error! Must be Buy! This is for share __BUY__ backs!"),"")</f>
        <v/>
      </c>
      <c r="J265" s="3" t="str">
        <f t="shared" si="8"/>
        <v/>
      </c>
      <c r="K265" s="3" t="str">
        <f>IF(A265&lt;&gt;"",[1]sbb_raw_data!$K264,"")</f>
        <v/>
      </c>
      <c r="L265" s="3" t="str">
        <f>IF(A265&lt;&gt;"",[1]sbb_raw_data!$N264,"")</f>
        <v/>
      </c>
      <c r="N265" s="8" t="str">
        <f t="shared" si="9"/>
        <v/>
      </c>
    </row>
    <row r="266" spans="1:14" hidden="1" x14ac:dyDescent="0.2">
      <c r="A266" s="3" t="str">
        <f>IF([1]sbb_raw_data!$A265&lt;&gt;"",CONCATENATE(MID([1]sbb_raw_data!$A265,7,4),"-",MID([1]sbb_raw_data!$A265,4,2),"-",LEFT([1]sbb_raw_data!$A265,2),"T",RIGHT([1]sbb_raw_data!$A265,15),"Z"),"")</f>
        <v/>
      </c>
      <c r="B266" s="3" t="str">
        <f>IF(A266&lt;&gt;"",VLOOKUP([1]sbb_raw_data!$B265,[2]ValidityTypes!$A$2:$B$8,2,FALSE),"")</f>
        <v/>
      </c>
      <c r="C266" s="3"/>
      <c r="D266" s="3" t="str">
        <f>IF(A266&lt;&gt;"",IF([1]sbb_raw_data!$C265="EDE","XETA","Please fill in Segment MIC manually."),"")</f>
        <v/>
      </c>
      <c r="E266" s="3" t="str">
        <f>IF(A266&lt;&gt;"",IF([1]sbb_raw_data!$D265="Order-Match",VLOOKUP([1]sbb_raw_data!$E265,[2]EventTypes!$A$2:$B$6,2,FALSE),VLOOKUP([1]sbb_raw_data!$D265,[2]EventTypes!$A$9:$B$21,2,FALSE)),"")</f>
        <v/>
      </c>
      <c r="F266" s="9" t="str">
        <f>IF(A266&lt;&gt;"",IF([1]sbb_raw_data!$G265="",IF(E266="CAME",F265,"Market"),[1]sbb_raw_data!$G265),"")</f>
        <v/>
      </c>
      <c r="G266" s="9" t="str">
        <f>IF([1]sbb_raw_data!$J265&lt;&gt;"",[1]sbb_raw_data!$J265,"")</f>
        <v/>
      </c>
      <c r="H266" s="3" t="str">
        <f>IF(A266&lt;&gt;"",[1]sbb_raw_data!$H265,"")</f>
        <v/>
      </c>
      <c r="I266" s="3" t="str">
        <f>IF(A266&lt;&gt;"",IF([1]sbb_raw_data!$F265="Buy","BUYI","Error! Must be Buy! This is for share __BUY__ backs!"),"")</f>
        <v/>
      </c>
      <c r="J266" s="3" t="str">
        <f t="shared" si="8"/>
        <v/>
      </c>
      <c r="K266" s="3" t="str">
        <f>IF(A266&lt;&gt;"",[1]sbb_raw_data!$K265,"")</f>
        <v/>
      </c>
      <c r="L266" s="3" t="str">
        <f>IF(A266&lt;&gt;"",[1]sbb_raw_data!$N265,"")</f>
        <v/>
      </c>
      <c r="N266" s="8" t="str">
        <f t="shared" si="9"/>
        <v/>
      </c>
    </row>
    <row r="267" spans="1:14" hidden="1" x14ac:dyDescent="0.2">
      <c r="A267" s="3" t="str">
        <f>IF([1]sbb_raw_data!$A266&lt;&gt;"",CONCATENATE(MID([1]sbb_raw_data!$A266,7,4),"-",MID([1]sbb_raw_data!$A266,4,2),"-",LEFT([1]sbb_raw_data!$A266,2),"T",RIGHT([1]sbb_raw_data!$A266,15),"Z"),"")</f>
        <v/>
      </c>
      <c r="B267" s="3" t="str">
        <f>IF(A267&lt;&gt;"",VLOOKUP([1]sbb_raw_data!$B266,[2]ValidityTypes!$A$2:$B$8,2,FALSE),"")</f>
        <v/>
      </c>
      <c r="C267" s="3"/>
      <c r="D267" s="3" t="str">
        <f>IF(A267&lt;&gt;"",IF([1]sbb_raw_data!$C266="EDE","XETA","Please fill in Segment MIC manually."),"")</f>
        <v/>
      </c>
      <c r="E267" s="3" t="str">
        <f>IF(A267&lt;&gt;"",IF([1]sbb_raw_data!$D266="Order-Match",VLOOKUP([1]sbb_raw_data!$E266,[2]EventTypes!$A$2:$B$6,2,FALSE),VLOOKUP([1]sbb_raw_data!$D266,[2]EventTypes!$A$9:$B$21,2,FALSE)),"")</f>
        <v/>
      </c>
      <c r="F267" s="9" t="str">
        <f>IF(A267&lt;&gt;"",IF([1]sbb_raw_data!$G266="",IF(E267="CAME",F266,"Market"),[1]sbb_raw_data!$G266),"")</f>
        <v/>
      </c>
      <c r="G267" s="9" t="str">
        <f>IF([1]sbb_raw_data!$J266&lt;&gt;"",[1]sbb_raw_data!$J266,"")</f>
        <v/>
      </c>
      <c r="H267" s="3" t="str">
        <f>IF(A267&lt;&gt;"",[1]sbb_raw_data!$H266,"")</f>
        <v/>
      </c>
      <c r="I267" s="3" t="str">
        <f>IF(A267&lt;&gt;"",IF([1]sbb_raw_data!$F266="Buy","BUYI","Error! Must be Buy! This is for share __BUY__ backs!"),"")</f>
        <v/>
      </c>
      <c r="J267" s="3" t="str">
        <f t="shared" si="8"/>
        <v/>
      </c>
      <c r="K267" s="3" t="str">
        <f>IF(A267&lt;&gt;"",[1]sbb_raw_data!$K266,"")</f>
        <v/>
      </c>
      <c r="L267" s="3" t="str">
        <f>IF(A267&lt;&gt;"",[1]sbb_raw_data!$N266,"")</f>
        <v/>
      </c>
      <c r="N267" s="8" t="str">
        <f t="shared" si="9"/>
        <v/>
      </c>
    </row>
    <row r="268" spans="1:14" hidden="1" x14ac:dyDescent="0.2">
      <c r="A268" s="3" t="str">
        <f>IF([1]sbb_raw_data!$A267&lt;&gt;"",CONCATENATE(MID([1]sbb_raw_data!$A267,7,4),"-",MID([1]sbb_raw_data!$A267,4,2),"-",LEFT([1]sbb_raw_data!$A267,2),"T",RIGHT([1]sbb_raw_data!$A267,15),"Z"),"")</f>
        <v/>
      </c>
      <c r="B268" s="3" t="str">
        <f>IF(A268&lt;&gt;"",VLOOKUP([1]sbb_raw_data!$B267,[2]ValidityTypes!$A$2:$B$8,2,FALSE),"")</f>
        <v/>
      </c>
      <c r="C268" s="3"/>
      <c r="D268" s="3" t="str">
        <f>IF(A268&lt;&gt;"",IF([1]sbb_raw_data!$C267="EDE","XETA","Please fill in Segment MIC manually."),"")</f>
        <v/>
      </c>
      <c r="E268" s="3" t="str">
        <f>IF(A268&lt;&gt;"",IF([1]sbb_raw_data!$D267="Order-Match",VLOOKUP([1]sbb_raw_data!$E267,[2]EventTypes!$A$2:$B$6,2,FALSE),VLOOKUP([1]sbb_raw_data!$D267,[2]EventTypes!$A$9:$B$21,2,FALSE)),"")</f>
        <v/>
      </c>
      <c r="F268" s="9" t="str">
        <f>IF(A268&lt;&gt;"",IF([1]sbb_raw_data!$G267="",IF(E268="CAME",F267,"Market"),[1]sbb_raw_data!$G267),"")</f>
        <v/>
      </c>
      <c r="G268" s="9" t="str">
        <f>IF([1]sbb_raw_data!$J267&lt;&gt;"",[1]sbb_raw_data!$J267,"")</f>
        <v/>
      </c>
      <c r="H268" s="3" t="str">
        <f>IF(A268&lt;&gt;"",[1]sbb_raw_data!$H267,"")</f>
        <v/>
      </c>
      <c r="I268" s="3" t="str">
        <f>IF(A268&lt;&gt;"",IF([1]sbb_raw_data!$F267="Buy","BUYI","Error! Must be Buy! This is for share __BUY__ backs!"),"")</f>
        <v/>
      </c>
      <c r="J268" s="3" t="str">
        <f t="shared" si="8"/>
        <v/>
      </c>
      <c r="K268" s="3" t="str">
        <f>IF(A268&lt;&gt;"",[1]sbb_raw_data!$K267,"")</f>
        <v/>
      </c>
      <c r="L268" s="3" t="str">
        <f>IF(A268&lt;&gt;"",[1]sbb_raw_data!$N267,"")</f>
        <v/>
      </c>
      <c r="N268" s="8" t="str">
        <f t="shared" si="9"/>
        <v/>
      </c>
    </row>
    <row r="269" spans="1:14" hidden="1" x14ac:dyDescent="0.2">
      <c r="A269" s="3" t="str">
        <f>IF([1]sbb_raw_data!$A268&lt;&gt;"",CONCATENATE(MID([1]sbb_raw_data!$A268,7,4),"-",MID([1]sbb_raw_data!$A268,4,2),"-",LEFT([1]sbb_raw_data!$A268,2),"T",RIGHT([1]sbb_raw_data!$A268,15),"Z"),"")</f>
        <v/>
      </c>
      <c r="B269" s="3" t="str">
        <f>IF(A269&lt;&gt;"",VLOOKUP([1]sbb_raw_data!$B268,[2]ValidityTypes!$A$2:$B$8,2,FALSE),"")</f>
        <v/>
      </c>
      <c r="C269" s="3"/>
      <c r="D269" s="3" t="str">
        <f>IF(A269&lt;&gt;"",IF([1]sbb_raw_data!$C268="EDE","XETA","Please fill in Segment MIC manually."),"")</f>
        <v/>
      </c>
      <c r="E269" s="3" t="str">
        <f>IF(A269&lt;&gt;"",IF([1]sbb_raw_data!$D268="Order-Match",VLOOKUP([1]sbb_raw_data!$E268,[2]EventTypes!$A$2:$B$6,2,FALSE),VLOOKUP([1]sbb_raw_data!$D268,[2]EventTypes!$A$9:$B$21,2,FALSE)),"")</f>
        <v/>
      </c>
      <c r="F269" s="9" t="str">
        <f>IF(A269&lt;&gt;"",IF([1]sbb_raw_data!$G268="",IF(E269="CAME",F268,"Market"),[1]sbb_raw_data!$G268),"")</f>
        <v/>
      </c>
      <c r="G269" s="9" t="str">
        <f>IF([1]sbb_raw_data!$J268&lt;&gt;"",[1]sbb_raw_data!$J268,"")</f>
        <v/>
      </c>
      <c r="H269" s="3" t="str">
        <f>IF(A269&lt;&gt;"",[1]sbb_raw_data!$H268,"")</f>
        <v/>
      </c>
      <c r="I269" s="3" t="str">
        <f>IF(A269&lt;&gt;"",IF([1]sbb_raw_data!$F268="Buy","BUYI","Error! Must be Buy! This is for share __BUY__ backs!"),"")</f>
        <v/>
      </c>
      <c r="J269" s="3" t="str">
        <f t="shared" si="8"/>
        <v/>
      </c>
      <c r="K269" s="3" t="str">
        <f>IF(A269&lt;&gt;"",[1]sbb_raw_data!$K268,"")</f>
        <v/>
      </c>
      <c r="L269" s="3" t="str">
        <f>IF(A269&lt;&gt;"",[1]sbb_raw_data!$N268,"")</f>
        <v/>
      </c>
      <c r="N269" s="8" t="str">
        <f t="shared" si="9"/>
        <v/>
      </c>
    </row>
    <row r="270" spans="1:14" hidden="1" x14ac:dyDescent="0.2">
      <c r="A270" s="3" t="str">
        <f>IF([1]sbb_raw_data!$A269&lt;&gt;"",CONCATENATE(MID([1]sbb_raw_data!$A269,7,4),"-",MID([1]sbb_raw_data!$A269,4,2),"-",LEFT([1]sbb_raw_data!$A269,2),"T",RIGHT([1]sbb_raw_data!$A269,15),"Z"),"")</f>
        <v/>
      </c>
      <c r="B270" s="3" t="str">
        <f>IF(A270&lt;&gt;"",VLOOKUP([1]sbb_raw_data!$B269,[2]ValidityTypes!$A$2:$B$8,2,FALSE),"")</f>
        <v/>
      </c>
      <c r="C270" s="3"/>
      <c r="D270" s="3" t="str">
        <f>IF(A270&lt;&gt;"",IF([1]sbb_raw_data!$C269="EDE","XETA","Please fill in Segment MIC manually."),"")</f>
        <v/>
      </c>
      <c r="E270" s="3" t="str">
        <f>IF(A270&lt;&gt;"",IF([1]sbb_raw_data!$D269="Order-Match",VLOOKUP([1]sbb_raw_data!$E269,[2]EventTypes!$A$2:$B$6,2,FALSE),VLOOKUP([1]sbb_raw_data!$D269,[2]EventTypes!$A$9:$B$21,2,FALSE)),"")</f>
        <v/>
      </c>
      <c r="F270" s="9" t="str">
        <f>IF(A270&lt;&gt;"",IF([1]sbb_raw_data!$G269="",IF(E270="CAME",F269,"Market"),[1]sbb_raw_data!$G269),"")</f>
        <v/>
      </c>
      <c r="G270" s="9" t="str">
        <f>IF([1]sbb_raw_data!$J269&lt;&gt;"",[1]sbb_raw_data!$J269,"")</f>
        <v/>
      </c>
      <c r="H270" s="3" t="str">
        <f>IF(A270&lt;&gt;"",[1]sbb_raw_data!$H269,"")</f>
        <v/>
      </c>
      <c r="I270" s="3" t="str">
        <f>IF(A270&lt;&gt;"",IF([1]sbb_raw_data!$F269="Buy","BUYI","Error! Must be Buy! This is for share __BUY__ backs!"),"")</f>
        <v/>
      </c>
      <c r="J270" s="3" t="str">
        <f t="shared" si="8"/>
        <v/>
      </c>
      <c r="K270" s="3" t="str">
        <f>IF(A270&lt;&gt;"",[1]sbb_raw_data!$K269,"")</f>
        <v/>
      </c>
      <c r="L270" s="3" t="str">
        <f>IF(A270&lt;&gt;"",[1]sbb_raw_data!$N269,"")</f>
        <v/>
      </c>
      <c r="N270" s="8" t="str">
        <f t="shared" si="9"/>
        <v/>
      </c>
    </row>
    <row r="271" spans="1:14" hidden="1" x14ac:dyDescent="0.2">
      <c r="A271" s="3" t="str">
        <f>IF([1]sbb_raw_data!$A270&lt;&gt;"",CONCATENATE(MID([1]sbb_raw_data!$A270,7,4),"-",MID([1]sbb_raw_data!$A270,4,2),"-",LEFT([1]sbb_raw_data!$A270,2),"T",RIGHT([1]sbb_raw_data!$A270,15),"Z"),"")</f>
        <v/>
      </c>
      <c r="B271" s="3" t="str">
        <f>IF(A271&lt;&gt;"",VLOOKUP([1]sbb_raw_data!$B270,[2]ValidityTypes!$A$2:$B$8,2,FALSE),"")</f>
        <v/>
      </c>
      <c r="C271" s="3"/>
      <c r="D271" s="3" t="str">
        <f>IF(A271&lt;&gt;"",IF([1]sbb_raw_data!$C270="EDE","XETA","Please fill in Segment MIC manually."),"")</f>
        <v/>
      </c>
      <c r="E271" s="3" t="str">
        <f>IF(A271&lt;&gt;"",IF([1]sbb_raw_data!$D270="Order-Match",VLOOKUP([1]sbb_raw_data!$E270,[2]EventTypes!$A$2:$B$6,2,FALSE),VLOOKUP([1]sbb_raw_data!$D270,[2]EventTypes!$A$9:$B$21,2,FALSE)),"")</f>
        <v/>
      </c>
      <c r="F271" s="9" t="str">
        <f>IF(A271&lt;&gt;"",IF([1]sbb_raw_data!$G270="",IF(E271="CAME",F270,"Market"),[1]sbb_raw_data!$G270),"")</f>
        <v/>
      </c>
      <c r="G271" s="9" t="str">
        <f>IF([1]sbb_raw_data!$J270&lt;&gt;"",[1]sbb_raw_data!$J270,"")</f>
        <v/>
      </c>
      <c r="H271" s="3" t="str">
        <f>IF(A271&lt;&gt;"",[1]sbb_raw_data!$H270,"")</f>
        <v/>
      </c>
      <c r="I271" s="3" t="str">
        <f>IF(A271&lt;&gt;"",IF([1]sbb_raw_data!$F270="Buy","BUYI","Error! Must be Buy! This is for share __BUY__ backs!"),"")</f>
        <v/>
      </c>
      <c r="J271" s="3" t="str">
        <f t="shared" si="8"/>
        <v/>
      </c>
      <c r="K271" s="3" t="str">
        <f>IF(A271&lt;&gt;"",[1]sbb_raw_data!$K270,"")</f>
        <v/>
      </c>
      <c r="L271" s="3" t="str">
        <f>IF(A271&lt;&gt;"",[1]sbb_raw_data!$N270,"")</f>
        <v/>
      </c>
      <c r="N271" s="8" t="str">
        <f t="shared" si="9"/>
        <v/>
      </c>
    </row>
    <row r="272" spans="1:14" hidden="1" x14ac:dyDescent="0.2">
      <c r="A272" s="3" t="str">
        <f>IF([1]sbb_raw_data!$A271&lt;&gt;"",CONCATENATE(MID([1]sbb_raw_data!$A271,7,4),"-",MID([1]sbb_raw_data!$A271,4,2),"-",LEFT([1]sbb_raw_data!$A271,2),"T",RIGHT([1]sbb_raw_data!$A271,15),"Z"),"")</f>
        <v/>
      </c>
      <c r="B272" s="3" t="str">
        <f>IF(A272&lt;&gt;"",VLOOKUP([1]sbb_raw_data!$B271,[2]ValidityTypes!$A$2:$B$8,2,FALSE),"")</f>
        <v/>
      </c>
      <c r="C272" s="3"/>
      <c r="D272" s="3" t="str">
        <f>IF(A272&lt;&gt;"",IF([1]sbb_raw_data!$C271="EDE","XETA","Please fill in Segment MIC manually."),"")</f>
        <v/>
      </c>
      <c r="E272" s="3" t="str">
        <f>IF(A272&lt;&gt;"",IF([1]sbb_raw_data!$D271="Order-Match",VLOOKUP([1]sbb_raw_data!$E271,[2]EventTypes!$A$2:$B$6,2,FALSE),VLOOKUP([1]sbb_raw_data!$D271,[2]EventTypes!$A$9:$B$21,2,FALSE)),"")</f>
        <v/>
      </c>
      <c r="F272" s="9" t="str">
        <f>IF(A272&lt;&gt;"",IF([1]sbb_raw_data!$G271="",IF(E272="CAME",F271,"Market"),[1]sbb_raw_data!$G271),"")</f>
        <v/>
      </c>
      <c r="G272" s="9" t="str">
        <f>IF([1]sbb_raw_data!$J271&lt;&gt;"",[1]sbb_raw_data!$J271,"")</f>
        <v/>
      </c>
      <c r="H272" s="3" t="str">
        <f>IF(A272&lt;&gt;"",[1]sbb_raw_data!$H271,"")</f>
        <v/>
      </c>
      <c r="I272" s="3" t="str">
        <f>IF(A272&lt;&gt;"",IF([1]sbb_raw_data!$F271="Buy","BUYI","Error! Must be Buy! This is for share __BUY__ backs!"),"")</f>
        <v/>
      </c>
      <c r="J272" s="3" t="str">
        <f t="shared" si="8"/>
        <v/>
      </c>
      <c r="K272" s="3" t="str">
        <f>IF(A272&lt;&gt;"",[1]sbb_raw_data!$K271,"")</f>
        <v/>
      </c>
      <c r="L272" s="3" t="str">
        <f>IF(A272&lt;&gt;"",[1]sbb_raw_data!$N271,"")</f>
        <v/>
      </c>
      <c r="N272" s="8" t="str">
        <f t="shared" si="9"/>
        <v/>
      </c>
    </row>
    <row r="273" spans="1:14" hidden="1" x14ac:dyDescent="0.2">
      <c r="A273" s="3" t="str">
        <f>IF([1]sbb_raw_data!$A272&lt;&gt;"",CONCATENATE(MID([1]sbb_raw_data!$A272,7,4),"-",MID([1]sbb_raw_data!$A272,4,2),"-",LEFT([1]sbb_raw_data!$A272,2),"T",RIGHT([1]sbb_raw_data!$A272,15),"Z"),"")</f>
        <v/>
      </c>
      <c r="B273" s="3" t="str">
        <f>IF(A273&lt;&gt;"",VLOOKUP([1]sbb_raw_data!$B272,[2]ValidityTypes!$A$2:$B$8,2,FALSE),"")</f>
        <v/>
      </c>
      <c r="C273" s="3"/>
      <c r="D273" s="3" t="str">
        <f>IF(A273&lt;&gt;"",IF([1]sbb_raw_data!$C272="EDE","XETA","Please fill in Segment MIC manually."),"")</f>
        <v/>
      </c>
      <c r="E273" s="3" t="str">
        <f>IF(A273&lt;&gt;"",IF([1]sbb_raw_data!$D272="Order-Match",VLOOKUP([1]sbb_raw_data!$E272,[2]EventTypes!$A$2:$B$6,2,FALSE),VLOOKUP([1]sbb_raw_data!$D272,[2]EventTypes!$A$9:$B$21,2,FALSE)),"")</f>
        <v/>
      </c>
      <c r="F273" s="9" t="str">
        <f>IF(A273&lt;&gt;"",IF([1]sbb_raw_data!$G272="",IF(E273="CAME",F272,"Market"),[1]sbb_raw_data!$G272),"")</f>
        <v/>
      </c>
      <c r="G273" s="9" t="str">
        <f>IF([1]sbb_raw_data!$J272&lt;&gt;"",[1]sbb_raw_data!$J272,"")</f>
        <v/>
      </c>
      <c r="H273" s="3" t="str">
        <f>IF(A273&lt;&gt;"",[1]sbb_raw_data!$H272,"")</f>
        <v/>
      </c>
      <c r="I273" s="3" t="str">
        <f>IF(A273&lt;&gt;"",IF([1]sbb_raw_data!$F272="Buy","BUYI","Error! Must be Buy! This is for share __BUY__ backs!"),"")</f>
        <v/>
      </c>
      <c r="J273" s="3" t="str">
        <f t="shared" si="8"/>
        <v/>
      </c>
      <c r="K273" s="3" t="str">
        <f>IF(A273&lt;&gt;"",[1]sbb_raw_data!$K272,"")</f>
        <v/>
      </c>
      <c r="L273" s="3" t="str">
        <f>IF(A273&lt;&gt;"",[1]sbb_raw_data!$N272,"")</f>
        <v/>
      </c>
      <c r="N273" s="8" t="str">
        <f t="shared" si="9"/>
        <v/>
      </c>
    </row>
    <row r="274" spans="1:14" hidden="1" x14ac:dyDescent="0.2">
      <c r="A274" s="3" t="str">
        <f>IF([1]sbb_raw_data!$A273&lt;&gt;"",CONCATENATE(MID([1]sbb_raw_data!$A273,7,4),"-",MID([1]sbb_raw_data!$A273,4,2),"-",LEFT([1]sbb_raw_data!$A273,2),"T",RIGHT([1]sbb_raw_data!$A273,15),"Z"),"")</f>
        <v/>
      </c>
      <c r="B274" s="3" t="str">
        <f>IF(A274&lt;&gt;"",VLOOKUP([1]sbb_raw_data!$B273,[2]ValidityTypes!$A$2:$B$8,2,FALSE),"")</f>
        <v/>
      </c>
      <c r="C274" s="3"/>
      <c r="D274" s="3" t="str">
        <f>IF(A274&lt;&gt;"",IF([1]sbb_raw_data!$C273="EDE","XETA","Please fill in Segment MIC manually."),"")</f>
        <v/>
      </c>
      <c r="E274" s="3" t="str">
        <f>IF(A274&lt;&gt;"",IF([1]sbb_raw_data!$D273="Order-Match",VLOOKUP([1]sbb_raw_data!$E273,[2]EventTypes!$A$2:$B$6,2,FALSE),VLOOKUP([1]sbb_raw_data!$D273,[2]EventTypes!$A$9:$B$21,2,FALSE)),"")</f>
        <v/>
      </c>
      <c r="F274" s="9" t="str">
        <f>IF(A274&lt;&gt;"",IF([1]sbb_raw_data!$G273="",IF(E274="CAME",F273,"Market"),[1]sbb_raw_data!$G273),"")</f>
        <v/>
      </c>
      <c r="G274" s="9" t="str">
        <f>IF([1]sbb_raw_data!$J273&lt;&gt;"",[1]sbb_raw_data!$J273,"")</f>
        <v/>
      </c>
      <c r="H274" s="3" t="str">
        <f>IF(A274&lt;&gt;"",[1]sbb_raw_data!$H273,"")</f>
        <v/>
      </c>
      <c r="I274" s="3" t="str">
        <f>IF(A274&lt;&gt;"",IF([1]sbb_raw_data!$F273="Buy","BUYI","Error! Must be Buy! This is for share __BUY__ backs!"),"")</f>
        <v/>
      </c>
      <c r="J274" s="3" t="str">
        <f t="shared" si="8"/>
        <v/>
      </c>
      <c r="K274" s="3" t="str">
        <f>IF(A274&lt;&gt;"",[1]sbb_raw_data!$K273,"")</f>
        <v/>
      </c>
      <c r="L274" s="3" t="str">
        <f>IF(A274&lt;&gt;"",[1]sbb_raw_data!$N273,"")</f>
        <v/>
      </c>
      <c r="N274" s="8" t="str">
        <f t="shared" si="9"/>
        <v/>
      </c>
    </row>
    <row r="275" spans="1:14" hidden="1" x14ac:dyDescent="0.2">
      <c r="A275" s="3" t="str">
        <f>IF([1]sbb_raw_data!$A274&lt;&gt;"",CONCATENATE(MID([1]sbb_raw_data!$A274,7,4),"-",MID([1]sbb_raw_data!$A274,4,2),"-",LEFT([1]sbb_raw_data!$A274,2),"T",RIGHT([1]sbb_raw_data!$A274,15),"Z"),"")</f>
        <v/>
      </c>
      <c r="B275" s="3" t="str">
        <f>IF(A275&lt;&gt;"",VLOOKUP([1]sbb_raw_data!$B274,[2]ValidityTypes!$A$2:$B$8,2,FALSE),"")</f>
        <v/>
      </c>
      <c r="C275" s="3"/>
      <c r="D275" s="3" t="str">
        <f>IF(A275&lt;&gt;"",IF([1]sbb_raw_data!$C274="EDE","XETA","Please fill in Segment MIC manually."),"")</f>
        <v/>
      </c>
      <c r="E275" s="3" t="str">
        <f>IF(A275&lt;&gt;"",IF([1]sbb_raw_data!$D274="Order-Match",VLOOKUP([1]sbb_raw_data!$E274,[2]EventTypes!$A$2:$B$6,2,FALSE),VLOOKUP([1]sbb_raw_data!$D274,[2]EventTypes!$A$9:$B$21,2,FALSE)),"")</f>
        <v/>
      </c>
      <c r="F275" s="9" t="str">
        <f>IF(A275&lt;&gt;"",IF([1]sbb_raw_data!$G274="",IF(E275="CAME",F274,"Market"),[1]sbb_raw_data!$G274),"")</f>
        <v/>
      </c>
      <c r="G275" s="9" t="str">
        <f>IF([1]sbb_raw_data!$J274&lt;&gt;"",[1]sbb_raw_data!$J274,"")</f>
        <v/>
      </c>
      <c r="H275" s="3" t="str">
        <f>IF(A275&lt;&gt;"",[1]sbb_raw_data!$H274,"")</f>
        <v/>
      </c>
      <c r="I275" s="3" t="str">
        <f>IF(A275&lt;&gt;"",IF([1]sbb_raw_data!$F274="Buy","BUYI","Error! Must be Buy! This is for share __BUY__ backs!"),"")</f>
        <v/>
      </c>
      <c r="J275" s="3" t="str">
        <f t="shared" si="8"/>
        <v/>
      </c>
      <c r="K275" s="3" t="str">
        <f>IF(A275&lt;&gt;"",[1]sbb_raw_data!$K274,"")</f>
        <v/>
      </c>
      <c r="L275" s="3" t="str">
        <f>IF(A275&lt;&gt;"",[1]sbb_raw_data!$N274,"")</f>
        <v/>
      </c>
      <c r="N275" s="8" t="str">
        <f t="shared" si="9"/>
        <v/>
      </c>
    </row>
    <row r="276" spans="1:14" hidden="1" x14ac:dyDescent="0.2">
      <c r="A276" s="3" t="str">
        <f>IF([1]sbb_raw_data!$A275&lt;&gt;"",CONCATENATE(MID([1]sbb_raw_data!$A275,7,4),"-",MID([1]sbb_raw_data!$A275,4,2),"-",LEFT([1]sbb_raw_data!$A275,2),"T",RIGHT([1]sbb_raw_data!$A275,15),"Z"),"")</f>
        <v/>
      </c>
      <c r="B276" s="3" t="str">
        <f>IF(A276&lt;&gt;"",VLOOKUP([1]sbb_raw_data!$B275,[2]ValidityTypes!$A$2:$B$8,2,FALSE),"")</f>
        <v/>
      </c>
      <c r="C276" s="3"/>
      <c r="D276" s="3" t="str">
        <f>IF(A276&lt;&gt;"",IF([1]sbb_raw_data!$C275="EDE","XETA","Please fill in Segment MIC manually."),"")</f>
        <v/>
      </c>
      <c r="E276" s="3" t="str">
        <f>IF(A276&lt;&gt;"",IF([1]sbb_raw_data!$D275="Order-Match",VLOOKUP([1]sbb_raw_data!$E275,[2]EventTypes!$A$2:$B$6,2,FALSE),VLOOKUP([1]sbb_raw_data!$D275,[2]EventTypes!$A$9:$B$21,2,FALSE)),"")</f>
        <v/>
      </c>
      <c r="F276" s="9" t="str">
        <f>IF(A276&lt;&gt;"",IF([1]sbb_raw_data!$G275="",IF(E276="CAME",F275,"Market"),[1]sbb_raw_data!$G275),"")</f>
        <v/>
      </c>
      <c r="G276" s="9" t="str">
        <f>IF([1]sbb_raw_data!$J275&lt;&gt;"",[1]sbb_raw_data!$J275,"")</f>
        <v/>
      </c>
      <c r="H276" s="3" t="str">
        <f>IF(A276&lt;&gt;"",[1]sbb_raw_data!$H275,"")</f>
        <v/>
      </c>
      <c r="I276" s="3" t="str">
        <f>IF(A276&lt;&gt;"",IF([1]sbb_raw_data!$F275="Buy","BUYI","Error! Must be Buy! This is for share __BUY__ backs!"),"")</f>
        <v/>
      </c>
      <c r="J276" s="3" t="str">
        <f t="shared" si="8"/>
        <v/>
      </c>
      <c r="K276" s="3" t="str">
        <f>IF(A276&lt;&gt;"",[1]sbb_raw_data!$K275,"")</f>
        <v/>
      </c>
      <c r="L276" s="3" t="str">
        <f>IF(A276&lt;&gt;"",[1]sbb_raw_data!$N275,"")</f>
        <v/>
      </c>
      <c r="N276" s="8" t="str">
        <f t="shared" si="9"/>
        <v/>
      </c>
    </row>
    <row r="277" spans="1:14" hidden="1" x14ac:dyDescent="0.2">
      <c r="A277" s="3" t="str">
        <f>IF([1]sbb_raw_data!$A276&lt;&gt;"",CONCATENATE(MID([1]sbb_raw_data!$A276,7,4),"-",MID([1]sbb_raw_data!$A276,4,2),"-",LEFT([1]sbb_raw_data!$A276,2),"T",RIGHT([1]sbb_raw_data!$A276,15),"Z"),"")</f>
        <v/>
      </c>
      <c r="B277" s="3" t="str">
        <f>IF(A277&lt;&gt;"",VLOOKUP([1]sbb_raw_data!$B276,[2]ValidityTypes!$A$2:$B$8,2,FALSE),"")</f>
        <v/>
      </c>
      <c r="C277" s="3"/>
      <c r="D277" s="3" t="str">
        <f>IF(A277&lt;&gt;"",IF([1]sbb_raw_data!$C276="EDE","XETA","Please fill in Segment MIC manually."),"")</f>
        <v/>
      </c>
      <c r="E277" s="3" t="str">
        <f>IF(A277&lt;&gt;"",IF([1]sbb_raw_data!$D276="Order-Match",VLOOKUP([1]sbb_raw_data!$E276,[2]EventTypes!$A$2:$B$6,2,FALSE),VLOOKUP([1]sbb_raw_data!$D276,[2]EventTypes!$A$9:$B$21,2,FALSE)),"")</f>
        <v/>
      </c>
      <c r="F277" s="9" t="str">
        <f>IF(A277&lt;&gt;"",IF([1]sbb_raw_data!$G276="",IF(E277="CAME",F276,"Market"),[1]sbb_raw_data!$G276),"")</f>
        <v/>
      </c>
      <c r="G277" s="9" t="str">
        <f>IF([1]sbb_raw_data!$J276&lt;&gt;"",[1]sbb_raw_data!$J276,"")</f>
        <v/>
      </c>
      <c r="H277" s="3" t="str">
        <f>IF(A277&lt;&gt;"",[1]sbb_raw_data!$H276,"")</f>
        <v/>
      </c>
      <c r="I277" s="3" t="str">
        <f>IF(A277&lt;&gt;"",IF([1]sbb_raw_data!$F276="Buy","BUYI","Error! Must be Buy! This is for share __BUY__ backs!"),"")</f>
        <v/>
      </c>
      <c r="J277" s="3" t="str">
        <f t="shared" si="8"/>
        <v/>
      </c>
      <c r="K277" s="3" t="str">
        <f>IF(A277&lt;&gt;"",[1]sbb_raw_data!$K276,"")</f>
        <v/>
      </c>
      <c r="L277" s="3" t="str">
        <f>IF(A277&lt;&gt;"",[1]sbb_raw_data!$N276,"")</f>
        <v/>
      </c>
      <c r="N277" s="8" t="str">
        <f t="shared" si="9"/>
        <v/>
      </c>
    </row>
    <row r="278" spans="1:14" hidden="1" x14ac:dyDescent="0.2">
      <c r="A278" s="3" t="str">
        <f>IF([1]sbb_raw_data!$A277&lt;&gt;"",CONCATENATE(MID([1]sbb_raw_data!$A277,7,4),"-",MID([1]sbb_raw_data!$A277,4,2),"-",LEFT([1]sbb_raw_data!$A277,2),"T",RIGHT([1]sbb_raw_data!$A277,15),"Z"),"")</f>
        <v/>
      </c>
      <c r="B278" s="3" t="str">
        <f>IF(A278&lt;&gt;"",VLOOKUP([1]sbb_raw_data!$B277,[2]ValidityTypes!$A$2:$B$8,2,FALSE),"")</f>
        <v/>
      </c>
      <c r="C278" s="3"/>
      <c r="D278" s="3" t="str">
        <f>IF(A278&lt;&gt;"",IF([1]sbb_raw_data!$C277="EDE","XETA","Please fill in Segment MIC manually."),"")</f>
        <v/>
      </c>
      <c r="E278" s="3" t="str">
        <f>IF(A278&lt;&gt;"",IF([1]sbb_raw_data!$D277="Order-Match",VLOOKUP([1]sbb_raw_data!$E277,[2]EventTypes!$A$2:$B$6,2,FALSE),VLOOKUP([1]sbb_raw_data!$D277,[2]EventTypes!$A$9:$B$21,2,FALSE)),"")</f>
        <v/>
      </c>
      <c r="F278" s="9" t="str">
        <f>IF(A278&lt;&gt;"",IF([1]sbb_raw_data!$G277="",IF(E278="CAME",F277,"Market"),[1]sbb_raw_data!$G277),"")</f>
        <v/>
      </c>
      <c r="G278" s="9" t="str">
        <f>IF([1]sbb_raw_data!$J277&lt;&gt;"",[1]sbb_raw_data!$J277,"")</f>
        <v/>
      </c>
      <c r="H278" s="3" t="str">
        <f>IF(A278&lt;&gt;"",[1]sbb_raw_data!$H277,"")</f>
        <v/>
      </c>
      <c r="I278" s="3" t="str">
        <f>IF(A278&lt;&gt;"",IF([1]sbb_raw_data!$F277="Buy","BUYI","Error! Must be Buy! This is for share __BUY__ backs!"),"")</f>
        <v/>
      </c>
      <c r="J278" s="3" t="str">
        <f>IF(G278&lt;&gt;"",VLOOKUP(L278,$L$3:$N$1000,3,FALSE),"")</f>
        <v/>
      </c>
      <c r="K278" s="3" t="str">
        <f>IF(A278&lt;&gt;"",[1]sbb_raw_data!$K277,"")</f>
        <v/>
      </c>
      <c r="L278" s="3" t="str">
        <f>IF(A278&lt;&gt;"",[1]sbb_raw_data!$N277,"")</f>
        <v/>
      </c>
      <c r="N278" s="8" t="str">
        <f t="shared" si="9"/>
        <v/>
      </c>
    </row>
    <row r="279" spans="1:14" hidden="1" x14ac:dyDescent="0.2">
      <c r="A279" s="3" t="str">
        <f>IF([1]sbb_raw_data!$A278&lt;&gt;"",CONCATENATE(MID([1]sbb_raw_data!$A278,7,4),"-",MID([1]sbb_raw_data!$A278,4,2),"-",LEFT([1]sbb_raw_data!$A278,2),"T",RIGHT([1]sbb_raw_data!$A278,15),"Z"),"")</f>
        <v/>
      </c>
      <c r="B279" s="3" t="str">
        <f>IF(A279&lt;&gt;"",VLOOKUP([1]sbb_raw_data!$B278,[2]ValidityTypes!$A$2:$B$8,2,FALSE),"")</f>
        <v/>
      </c>
      <c r="C279" s="3"/>
      <c r="D279" s="3" t="str">
        <f>IF(A279&lt;&gt;"",IF([1]sbb_raw_data!$C278="EDE","XETA","Please fill in Segment MIC manually."),"")</f>
        <v/>
      </c>
      <c r="E279" s="3" t="str">
        <f>IF(A279&lt;&gt;"",IF([1]sbb_raw_data!$D278="Order-Match",VLOOKUP([1]sbb_raw_data!$E278,[2]EventTypes!$A$2:$B$6,2,FALSE),VLOOKUP([1]sbb_raw_data!$D278,[2]EventTypes!$A$9:$B$21,2,FALSE)),"")</f>
        <v/>
      </c>
      <c r="F279" s="9" t="str">
        <f>IF(A279&lt;&gt;"",IF([1]sbb_raw_data!$G278="",IF(E279="CAME",F278,"Market"),[1]sbb_raw_data!$G278),"")</f>
        <v/>
      </c>
      <c r="G279" s="9" t="str">
        <f>IF([1]sbb_raw_data!$J278&lt;&gt;"",[1]sbb_raw_data!$J278,"")</f>
        <v/>
      </c>
      <c r="H279" s="3" t="str">
        <f>IF(A279&lt;&gt;"",[1]sbb_raw_data!$H278,"")</f>
        <v/>
      </c>
      <c r="I279" s="3" t="str">
        <f>IF(A279&lt;&gt;"",IF([1]sbb_raw_data!$F278="Buy","BUYI","Error! Must be Buy! This is for share __BUY__ backs!"),"")</f>
        <v/>
      </c>
      <c r="J279" s="3" t="str">
        <f t="shared" si="8"/>
        <v/>
      </c>
      <c r="K279" s="3" t="str">
        <f>IF(A279&lt;&gt;"",[1]sbb_raw_data!$K278,"")</f>
        <v/>
      </c>
      <c r="L279" s="3" t="str">
        <f>IF(A279&lt;&gt;"",[1]sbb_raw_data!$N278,"")</f>
        <v/>
      </c>
      <c r="N279" s="8" t="str">
        <f t="shared" si="9"/>
        <v/>
      </c>
    </row>
    <row r="280" spans="1:14" hidden="1" x14ac:dyDescent="0.2">
      <c r="A280" s="3" t="str">
        <f>IF([1]sbb_raw_data!$A279&lt;&gt;"",CONCATENATE(MID([1]sbb_raw_data!$A279,7,4),"-",MID([1]sbb_raw_data!$A279,4,2),"-",LEFT([1]sbb_raw_data!$A279,2),"T",RIGHT([1]sbb_raw_data!$A279,15),"Z"),"")</f>
        <v/>
      </c>
      <c r="B280" s="3" t="str">
        <f>IF(A280&lt;&gt;"",VLOOKUP([1]sbb_raw_data!$B279,[2]ValidityTypes!$A$2:$B$8,2,FALSE),"")</f>
        <v/>
      </c>
      <c r="C280" s="3"/>
      <c r="D280" s="3" t="str">
        <f>IF(A280&lt;&gt;"",IF([1]sbb_raw_data!$C279="EDE","XETA","Please fill in Segment MIC manually."),"")</f>
        <v/>
      </c>
      <c r="E280" s="3" t="str">
        <f>IF(A280&lt;&gt;"",IF([1]sbb_raw_data!$D279="Order-Match",VLOOKUP([1]sbb_raw_data!$E279,[2]EventTypes!$A$2:$B$6,2,FALSE),VLOOKUP([1]sbb_raw_data!$D279,[2]EventTypes!$A$9:$B$21,2,FALSE)),"")</f>
        <v/>
      </c>
      <c r="F280" s="9" t="str">
        <f>IF(A280&lt;&gt;"",IF([1]sbb_raw_data!$G279="",IF(E280="CAME",F279,"Market"),[1]sbb_raw_data!$G279),"")</f>
        <v/>
      </c>
      <c r="G280" s="9" t="str">
        <f>IF([1]sbb_raw_data!$J279&lt;&gt;"",[1]sbb_raw_data!$J279,"")</f>
        <v/>
      </c>
      <c r="H280" s="3" t="str">
        <f>IF(A280&lt;&gt;"",[1]sbb_raw_data!$H279,"")</f>
        <v/>
      </c>
      <c r="I280" s="3" t="str">
        <f>IF(A280&lt;&gt;"",IF([1]sbb_raw_data!$F279="Buy","BUYI","Error! Must be Buy! This is for share __BUY__ backs!"),"")</f>
        <v/>
      </c>
      <c r="J280" s="3" t="str">
        <f t="shared" si="8"/>
        <v/>
      </c>
      <c r="K280" s="3" t="str">
        <f>IF(A280&lt;&gt;"",[1]sbb_raw_data!$K279,"")</f>
        <v/>
      </c>
      <c r="L280" s="3" t="str">
        <f>IF(A280&lt;&gt;"",[1]sbb_raw_data!$N279,"")</f>
        <v/>
      </c>
      <c r="N280" s="8" t="str">
        <f t="shared" si="9"/>
        <v/>
      </c>
    </row>
    <row r="281" spans="1:14" hidden="1" x14ac:dyDescent="0.2">
      <c r="A281" s="3" t="str">
        <f>IF([1]sbb_raw_data!$A280&lt;&gt;"",CONCATENATE(MID([1]sbb_raw_data!$A280,7,4),"-",MID([1]sbb_raw_data!$A280,4,2),"-",LEFT([1]sbb_raw_data!$A280,2),"T",RIGHT([1]sbb_raw_data!$A280,15),"Z"),"")</f>
        <v/>
      </c>
      <c r="B281" s="3" t="str">
        <f>IF(A281&lt;&gt;"",VLOOKUP([1]sbb_raw_data!$B280,[2]ValidityTypes!$A$2:$B$8,2,FALSE),"")</f>
        <v/>
      </c>
      <c r="C281" s="3"/>
      <c r="D281" s="3" t="str">
        <f>IF(A281&lt;&gt;"",IF([1]sbb_raw_data!$C280="EDE","XETA","Please fill in Segment MIC manually."),"")</f>
        <v/>
      </c>
      <c r="E281" s="3" t="str">
        <f>IF(A281&lt;&gt;"",IF([1]sbb_raw_data!$D280="Order-Match",VLOOKUP([1]sbb_raw_data!$E280,[2]EventTypes!$A$2:$B$6,2,FALSE),VLOOKUP([1]sbb_raw_data!$D280,[2]EventTypes!$A$9:$B$21,2,FALSE)),"")</f>
        <v/>
      </c>
      <c r="F281" s="9" t="str">
        <f>IF(A281&lt;&gt;"",IF([1]sbb_raw_data!$G280="",IF(E281="CAME",F280,"Market"),[1]sbb_raw_data!$G280),"")</f>
        <v/>
      </c>
      <c r="G281" s="9" t="str">
        <f>IF([1]sbb_raw_data!$J280&lt;&gt;"",[1]sbb_raw_data!$J280,"")</f>
        <v/>
      </c>
      <c r="H281" s="3" t="str">
        <f>IF(A281&lt;&gt;"",[1]sbb_raw_data!$H280,"")</f>
        <v/>
      </c>
      <c r="I281" s="3" t="str">
        <f>IF(A281&lt;&gt;"",IF([1]sbb_raw_data!$F280="Buy","BUYI","Error! Must be Buy! This is for share __BUY__ backs!"),"")</f>
        <v/>
      </c>
      <c r="J281" s="3" t="str">
        <f t="shared" si="8"/>
        <v/>
      </c>
      <c r="K281" s="3" t="str">
        <f>IF(A281&lt;&gt;"",[1]sbb_raw_data!$K280,"")</f>
        <v/>
      </c>
      <c r="L281" s="3" t="str">
        <f>IF(A281&lt;&gt;"",[1]sbb_raw_data!$N280,"")</f>
        <v/>
      </c>
      <c r="N281" s="8" t="str">
        <f t="shared" si="9"/>
        <v/>
      </c>
    </row>
    <row r="282" spans="1:14" hidden="1" x14ac:dyDescent="0.2">
      <c r="A282" s="3" t="str">
        <f>IF([1]sbb_raw_data!$A281&lt;&gt;"",CONCATENATE(MID([1]sbb_raw_data!$A281,7,4),"-",MID([1]sbb_raw_data!$A281,4,2),"-",LEFT([1]sbb_raw_data!$A281,2),"T",RIGHT([1]sbb_raw_data!$A281,15),"Z"),"")</f>
        <v/>
      </c>
      <c r="B282" s="3" t="str">
        <f>IF(A282&lt;&gt;"",VLOOKUP([1]sbb_raw_data!$B281,[2]ValidityTypes!$A$2:$B$8,2,FALSE),"")</f>
        <v/>
      </c>
      <c r="C282" s="3"/>
      <c r="D282" s="3" t="str">
        <f>IF(A282&lt;&gt;"",IF([1]sbb_raw_data!$C281="EDE","XETA","Please fill in Segment MIC manually."),"")</f>
        <v/>
      </c>
      <c r="E282" s="3" t="str">
        <f>IF(A282&lt;&gt;"",IF([1]sbb_raw_data!$D281="Order-Match",VLOOKUP([1]sbb_raw_data!$E281,[2]EventTypes!$A$2:$B$6,2,FALSE),VLOOKUP([1]sbb_raw_data!$D281,[2]EventTypes!$A$9:$B$21,2,FALSE)),"")</f>
        <v/>
      </c>
      <c r="F282" s="9" t="str">
        <f>IF(A282&lt;&gt;"",IF([1]sbb_raw_data!$G281="",IF(E282="CAME",F281,"Market"),[1]sbb_raw_data!$G281),"")</f>
        <v/>
      </c>
      <c r="G282" s="9" t="str">
        <f>IF([1]sbb_raw_data!$J281&lt;&gt;"",[1]sbb_raw_data!$J281,"")</f>
        <v/>
      </c>
      <c r="H282" s="3" t="str">
        <f>IF(A282&lt;&gt;"",[1]sbb_raw_data!$H281,"")</f>
        <v/>
      </c>
      <c r="I282" s="3" t="str">
        <f>IF(A282&lt;&gt;"",IF([1]sbb_raw_data!$F281="Buy","BUYI","Error! Must be Buy! This is for share __BUY__ backs!"),"")</f>
        <v/>
      </c>
      <c r="J282" s="3" t="str">
        <f t="shared" si="8"/>
        <v/>
      </c>
      <c r="K282" s="3" t="str">
        <f>IF(A282&lt;&gt;"",[1]sbb_raw_data!$K281,"")</f>
        <v/>
      </c>
      <c r="L282" s="3" t="str">
        <f>IF(A282&lt;&gt;"",[1]sbb_raw_data!$N281,"")</f>
        <v/>
      </c>
      <c r="N282" s="8" t="str">
        <f t="shared" si="9"/>
        <v/>
      </c>
    </row>
    <row r="283" spans="1:14" hidden="1" x14ac:dyDescent="0.2">
      <c r="A283" s="3" t="str">
        <f>IF([1]sbb_raw_data!$A282&lt;&gt;"",CONCATENATE(MID([1]sbb_raw_data!$A282,7,4),"-",MID([1]sbb_raw_data!$A282,4,2),"-",LEFT([1]sbb_raw_data!$A282,2),"T",RIGHT([1]sbb_raw_data!$A282,15),"Z"),"")</f>
        <v/>
      </c>
      <c r="B283" s="3" t="str">
        <f>IF(A283&lt;&gt;"",VLOOKUP([1]sbb_raw_data!$B282,[2]ValidityTypes!$A$2:$B$8,2,FALSE),"")</f>
        <v/>
      </c>
      <c r="C283" s="3"/>
      <c r="D283" s="3" t="str">
        <f>IF(A283&lt;&gt;"",IF([1]sbb_raw_data!$C282="EDE","XETA","Please fill in Segment MIC manually."),"")</f>
        <v/>
      </c>
      <c r="E283" s="3" t="str">
        <f>IF(A283&lt;&gt;"",IF([1]sbb_raw_data!$D282="Order-Match",VLOOKUP([1]sbb_raw_data!$E282,[2]EventTypes!$A$2:$B$6,2,FALSE),VLOOKUP([1]sbb_raw_data!$D282,[2]EventTypes!$A$9:$B$21,2,FALSE)),"")</f>
        <v/>
      </c>
      <c r="F283" s="9" t="str">
        <f>IF(A283&lt;&gt;"",IF([1]sbb_raw_data!$G282="",IF(E283="CAME",F282,"Market"),[1]sbb_raw_data!$G282),"")</f>
        <v/>
      </c>
      <c r="G283" s="9" t="str">
        <f>IF([1]sbb_raw_data!$J282&lt;&gt;"",[1]sbb_raw_data!$J282,"")</f>
        <v/>
      </c>
      <c r="H283" s="3" t="str">
        <f>IF(A283&lt;&gt;"",[1]sbb_raw_data!$H282,"")</f>
        <v/>
      </c>
      <c r="I283" s="3" t="str">
        <f>IF(A283&lt;&gt;"",IF([1]sbb_raw_data!$F282="Buy","BUYI","Error! Must be Buy! This is for share __BUY__ backs!"),"")</f>
        <v/>
      </c>
      <c r="J283" s="3" t="str">
        <f t="shared" si="8"/>
        <v/>
      </c>
      <c r="K283" s="3" t="str">
        <f>IF(A283&lt;&gt;"",[1]sbb_raw_data!$K282,"")</f>
        <v/>
      </c>
      <c r="L283" s="3" t="str">
        <f>IF(A283&lt;&gt;"",[1]sbb_raw_data!$N282,"")</f>
        <v/>
      </c>
      <c r="N283" s="8" t="str">
        <f t="shared" si="9"/>
        <v/>
      </c>
    </row>
    <row r="284" spans="1:14" hidden="1" x14ac:dyDescent="0.2">
      <c r="A284" s="3" t="str">
        <f>IF([1]sbb_raw_data!$A283&lt;&gt;"",CONCATENATE(MID([1]sbb_raw_data!$A283,7,4),"-",MID([1]sbb_raw_data!$A283,4,2),"-",LEFT([1]sbb_raw_data!$A283,2),"T",RIGHT([1]sbb_raw_data!$A283,15),"Z"),"")</f>
        <v/>
      </c>
      <c r="B284" s="3" t="str">
        <f>IF(A284&lt;&gt;"",VLOOKUP([1]sbb_raw_data!$B283,[2]ValidityTypes!$A$2:$B$8,2,FALSE),"")</f>
        <v/>
      </c>
      <c r="C284" s="3"/>
      <c r="D284" s="3" t="str">
        <f>IF(A284&lt;&gt;"",IF([1]sbb_raw_data!$C283="EDE","XETA","Please fill in Segment MIC manually."),"")</f>
        <v/>
      </c>
      <c r="E284" s="3" t="str">
        <f>IF(A284&lt;&gt;"",IF([1]sbb_raw_data!$D283="Order-Match",VLOOKUP([1]sbb_raw_data!$E283,[2]EventTypes!$A$2:$B$6,2,FALSE),VLOOKUP([1]sbb_raw_data!$D283,[2]EventTypes!$A$9:$B$21,2,FALSE)),"")</f>
        <v/>
      </c>
      <c r="F284" s="9" t="str">
        <f>IF(A284&lt;&gt;"",IF([1]sbb_raw_data!$G283="",IF(E284="CAME",F283,"Market"),[1]sbb_raw_data!$G283),"")</f>
        <v/>
      </c>
      <c r="G284" s="9" t="str">
        <f>IF([1]sbb_raw_data!$J283&lt;&gt;"",[1]sbb_raw_data!$J283,"")</f>
        <v/>
      </c>
      <c r="H284" s="3" t="str">
        <f>IF(A284&lt;&gt;"",[1]sbb_raw_data!$H283,"")</f>
        <v/>
      </c>
      <c r="I284" s="3" t="str">
        <f>IF(A284&lt;&gt;"",IF([1]sbb_raw_data!$F283="Buy","BUYI","Error! Must be Buy! This is for share __BUY__ backs!"),"")</f>
        <v/>
      </c>
      <c r="J284" s="3" t="str">
        <f t="shared" si="8"/>
        <v/>
      </c>
      <c r="K284" s="3" t="str">
        <f>IF(A284&lt;&gt;"",[1]sbb_raw_data!$K283,"")</f>
        <v/>
      </c>
      <c r="L284" s="3" t="str">
        <f>IF(A284&lt;&gt;"",[1]sbb_raw_data!$N283,"")</f>
        <v/>
      </c>
      <c r="N284" s="8" t="str">
        <f t="shared" si="9"/>
        <v/>
      </c>
    </row>
    <row r="285" spans="1:14" hidden="1" x14ac:dyDescent="0.2">
      <c r="A285" s="3" t="str">
        <f>IF([1]sbb_raw_data!$A284&lt;&gt;"",CONCATENATE(MID([1]sbb_raw_data!$A284,7,4),"-",MID([1]sbb_raw_data!$A284,4,2),"-",LEFT([1]sbb_raw_data!$A284,2),"T",RIGHT([1]sbb_raw_data!$A284,15),"Z"),"")</f>
        <v/>
      </c>
      <c r="B285" s="3" t="str">
        <f>IF(A285&lt;&gt;"",VLOOKUP([1]sbb_raw_data!$B284,[2]ValidityTypes!$A$2:$B$8,2,FALSE),"")</f>
        <v/>
      </c>
      <c r="C285" s="3"/>
      <c r="D285" s="3" t="str">
        <f>IF(A285&lt;&gt;"",IF([1]sbb_raw_data!$C284="EDE","XETA","Please fill in Segment MIC manually."),"")</f>
        <v/>
      </c>
      <c r="E285" s="3" t="str">
        <f>IF(A285&lt;&gt;"",IF([1]sbb_raw_data!$D284="Order-Match",VLOOKUP([1]sbb_raw_data!$E284,[2]EventTypes!$A$2:$B$6,2,FALSE),VLOOKUP([1]sbb_raw_data!$D284,[2]EventTypes!$A$9:$B$21,2,FALSE)),"")</f>
        <v/>
      </c>
      <c r="F285" s="9" t="str">
        <f>IF(A285&lt;&gt;"",IF([1]sbb_raw_data!$G284="",IF(E285="CAME",F284,"Market"),[1]sbb_raw_data!$G284),"")</f>
        <v/>
      </c>
      <c r="G285" s="9" t="str">
        <f>IF([1]sbb_raw_data!$J284&lt;&gt;"",[1]sbb_raw_data!$J284,"")</f>
        <v/>
      </c>
      <c r="H285" s="3" t="str">
        <f>IF(A285&lt;&gt;"",[1]sbb_raw_data!$H284,"")</f>
        <v/>
      </c>
      <c r="I285" s="3" t="str">
        <f>IF(A285&lt;&gt;"",IF([1]sbb_raw_data!$F284="Buy","BUYI","Error! Must be Buy! This is for share __BUY__ backs!"),"")</f>
        <v/>
      </c>
      <c r="J285" s="3" t="str">
        <f t="shared" si="8"/>
        <v/>
      </c>
      <c r="K285" s="3" t="str">
        <f>IF(A285&lt;&gt;"",[1]sbb_raw_data!$K284,"")</f>
        <v/>
      </c>
      <c r="L285" s="3" t="str">
        <f>IF(A285&lt;&gt;"",[1]sbb_raw_data!$N284,"")</f>
        <v/>
      </c>
      <c r="N285" s="8" t="str">
        <f t="shared" si="9"/>
        <v/>
      </c>
    </row>
    <row r="286" spans="1:14" hidden="1" x14ac:dyDescent="0.2">
      <c r="A286" s="3" t="str">
        <f>IF([1]sbb_raw_data!$A285&lt;&gt;"",CONCATENATE(MID([1]sbb_raw_data!$A285,7,4),"-",MID([1]sbb_raw_data!$A285,4,2),"-",LEFT([1]sbb_raw_data!$A285,2),"T",RIGHT([1]sbb_raw_data!$A285,15),"Z"),"")</f>
        <v/>
      </c>
      <c r="B286" s="3" t="str">
        <f>IF(A286&lt;&gt;"",VLOOKUP([1]sbb_raw_data!$B285,[2]ValidityTypes!$A$2:$B$8,2,FALSE),"")</f>
        <v/>
      </c>
      <c r="C286" s="3"/>
      <c r="D286" s="3" t="str">
        <f>IF(A286&lt;&gt;"",IF([1]sbb_raw_data!$C285="EDE","XETA","Please fill in Segment MIC manually."),"")</f>
        <v/>
      </c>
      <c r="E286" s="3" t="str">
        <f>IF(A286&lt;&gt;"",IF([1]sbb_raw_data!$D285="Order-Match",VLOOKUP([1]sbb_raw_data!$E285,[2]EventTypes!$A$2:$B$6,2,FALSE),VLOOKUP([1]sbb_raw_data!$D285,[2]EventTypes!$A$9:$B$21,2,FALSE)),"")</f>
        <v/>
      </c>
      <c r="F286" s="9" t="str">
        <f>IF(A286&lt;&gt;"",IF([1]sbb_raw_data!$G285="",IF(E286="CAME",F285,"Market"),[1]sbb_raw_data!$G285),"")</f>
        <v/>
      </c>
      <c r="G286" s="9" t="str">
        <f>IF([1]sbb_raw_data!$J285&lt;&gt;"",[1]sbb_raw_data!$J285,"")</f>
        <v/>
      </c>
      <c r="H286" s="3" t="str">
        <f>IF(A286&lt;&gt;"",[1]sbb_raw_data!$H285,"")</f>
        <v/>
      </c>
      <c r="I286" s="3" t="str">
        <f>IF(A286&lt;&gt;"",IF([1]sbb_raw_data!$F285="Buy","BUYI","Error! Must be Buy! This is for share __BUY__ backs!"),"")</f>
        <v/>
      </c>
      <c r="J286" s="3" t="str">
        <f t="shared" si="8"/>
        <v/>
      </c>
      <c r="K286" s="3" t="str">
        <f>IF(A286&lt;&gt;"",[1]sbb_raw_data!$K285,"")</f>
        <v/>
      </c>
      <c r="L286" s="3" t="str">
        <f>IF(A286&lt;&gt;"",[1]sbb_raw_data!$N285,"")</f>
        <v/>
      </c>
      <c r="N286" s="8" t="str">
        <f t="shared" si="9"/>
        <v/>
      </c>
    </row>
    <row r="287" spans="1:14" hidden="1" x14ac:dyDescent="0.2">
      <c r="A287" s="3" t="str">
        <f>IF([1]sbb_raw_data!$A286&lt;&gt;"",CONCATENATE(MID([1]sbb_raw_data!$A286,7,4),"-",MID([1]sbb_raw_data!$A286,4,2),"-",LEFT([1]sbb_raw_data!$A286,2),"T",RIGHT([1]sbb_raw_data!$A286,15),"Z"),"")</f>
        <v/>
      </c>
      <c r="B287" s="3" t="str">
        <f>IF(A287&lt;&gt;"",VLOOKUP([1]sbb_raw_data!$B286,[2]ValidityTypes!$A$2:$B$8,2,FALSE),"")</f>
        <v/>
      </c>
      <c r="C287" s="3"/>
      <c r="D287" s="3" t="str">
        <f>IF(A287&lt;&gt;"",IF([1]sbb_raw_data!$C286="EDE","XETA","Please fill in Segment MIC manually."),"")</f>
        <v/>
      </c>
      <c r="E287" s="3" t="str">
        <f>IF(A287&lt;&gt;"",IF([1]sbb_raw_data!$D286="Order-Match",VLOOKUP([1]sbb_raw_data!$E286,[2]EventTypes!$A$2:$B$6,2,FALSE),VLOOKUP([1]sbb_raw_data!$D286,[2]EventTypes!$A$9:$B$21,2,FALSE)),"")</f>
        <v/>
      </c>
      <c r="F287" s="9" t="str">
        <f>IF(A287&lt;&gt;"",IF([1]sbb_raw_data!$G286="",IF(E287="CAME",F286,"Market"),[1]sbb_raw_data!$G286),"")</f>
        <v/>
      </c>
      <c r="G287" s="9" t="str">
        <f>IF([1]sbb_raw_data!$J286&lt;&gt;"",[1]sbb_raw_data!$J286,"")</f>
        <v/>
      </c>
      <c r="H287" s="3" t="str">
        <f>IF(A287&lt;&gt;"",[1]sbb_raw_data!$H286,"")</f>
        <v/>
      </c>
      <c r="I287" s="3" t="str">
        <f>IF(A287&lt;&gt;"",IF([1]sbb_raw_data!$F286="Buy","BUYI","Error! Must be Buy! This is for share __BUY__ backs!"),"")</f>
        <v/>
      </c>
      <c r="J287" s="3" t="str">
        <f t="shared" si="8"/>
        <v/>
      </c>
      <c r="K287" s="3" t="str">
        <f>IF(A287&lt;&gt;"",[1]sbb_raw_data!$K286,"")</f>
        <v/>
      </c>
      <c r="L287" s="3" t="str">
        <f>IF(A287&lt;&gt;"",[1]sbb_raw_data!$N286,"")</f>
        <v/>
      </c>
      <c r="N287" s="8" t="str">
        <f t="shared" si="9"/>
        <v/>
      </c>
    </row>
    <row r="288" spans="1:14" hidden="1" x14ac:dyDescent="0.2">
      <c r="A288" s="3" t="str">
        <f>IF([1]sbb_raw_data!$A287&lt;&gt;"",CONCATENATE(MID([1]sbb_raw_data!$A287,7,4),"-",MID([1]sbb_raw_data!$A287,4,2),"-",LEFT([1]sbb_raw_data!$A287,2),"T",RIGHT([1]sbb_raw_data!$A287,15),"Z"),"")</f>
        <v/>
      </c>
      <c r="B288" s="3" t="str">
        <f>IF(A288&lt;&gt;"",VLOOKUP([1]sbb_raw_data!$B287,[2]ValidityTypes!$A$2:$B$8,2,FALSE),"")</f>
        <v/>
      </c>
      <c r="C288" s="3"/>
      <c r="D288" s="3" t="str">
        <f>IF(A288&lt;&gt;"",IF([1]sbb_raw_data!$C287="EDE","XETA","Please fill in Segment MIC manually."),"")</f>
        <v/>
      </c>
      <c r="E288" s="3" t="str">
        <f>IF(A288&lt;&gt;"",IF([1]sbb_raw_data!$D287="Order-Match",VLOOKUP([1]sbb_raw_data!$E287,[2]EventTypes!$A$2:$B$6,2,FALSE),VLOOKUP([1]sbb_raw_data!$D287,[2]EventTypes!$A$9:$B$21,2,FALSE)),"")</f>
        <v/>
      </c>
      <c r="F288" s="9" t="str">
        <f>IF(A288&lt;&gt;"",IF([1]sbb_raw_data!$G287="",IF(E288="CAME",F287,"Market"),[1]sbb_raw_data!$G287),"")</f>
        <v/>
      </c>
      <c r="G288" s="9" t="str">
        <f>IF([1]sbb_raw_data!$J287&lt;&gt;"",[1]sbb_raw_data!$J287,"")</f>
        <v/>
      </c>
      <c r="H288" s="3" t="str">
        <f>IF(A288&lt;&gt;"",[1]sbb_raw_data!$H287,"")</f>
        <v/>
      </c>
      <c r="I288" s="3" t="str">
        <f>IF(A288&lt;&gt;"",IF([1]sbb_raw_data!$F287="Buy","BUYI","Error! Must be Buy! This is for share __BUY__ backs!"),"")</f>
        <v/>
      </c>
      <c r="J288" s="3" t="str">
        <f t="shared" si="8"/>
        <v/>
      </c>
      <c r="K288" s="3" t="str">
        <f>IF(A288&lt;&gt;"",[1]sbb_raw_data!$K287,"")</f>
        <v/>
      </c>
      <c r="L288" s="3" t="str">
        <f>IF(A288&lt;&gt;"",[1]sbb_raw_data!$N287,"")</f>
        <v/>
      </c>
      <c r="N288" s="8" t="str">
        <f t="shared" si="9"/>
        <v/>
      </c>
    </row>
    <row r="289" spans="1:14" hidden="1" x14ac:dyDescent="0.2">
      <c r="A289" s="3" t="str">
        <f>IF([1]sbb_raw_data!$A288&lt;&gt;"",CONCATENATE(MID([1]sbb_raw_data!$A288,7,4),"-",MID([1]sbb_raw_data!$A288,4,2),"-",LEFT([1]sbb_raw_data!$A288,2),"T",RIGHT([1]sbb_raw_data!$A288,15),"Z"),"")</f>
        <v/>
      </c>
      <c r="B289" s="3" t="str">
        <f>IF(A289&lt;&gt;"",VLOOKUP([1]sbb_raw_data!$B288,[2]ValidityTypes!$A$2:$B$8,2,FALSE),"")</f>
        <v/>
      </c>
      <c r="C289" s="3"/>
      <c r="D289" s="3" t="str">
        <f>IF(A289&lt;&gt;"",IF([1]sbb_raw_data!$C288="EDE","XETA","Please fill in Segment MIC manually."),"")</f>
        <v/>
      </c>
      <c r="E289" s="3" t="str">
        <f>IF(A289&lt;&gt;"",IF([1]sbb_raw_data!$D288="Order-Match",VLOOKUP([1]sbb_raw_data!$E288,[2]EventTypes!$A$2:$B$6,2,FALSE),VLOOKUP([1]sbb_raw_data!$D288,[2]EventTypes!$A$9:$B$21,2,FALSE)),"")</f>
        <v/>
      </c>
      <c r="F289" s="9" t="str">
        <f>IF(A289&lt;&gt;"",IF([1]sbb_raw_data!$G288="",IF(E289="CAME",F288,"Market"),[1]sbb_raw_data!$G288),"")</f>
        <v/>
      </c>
      <c r="G289" s="9" t="str">
        <f>IF([1]sbb_raw_data!$J288&lt;&gt;"",[1]sbb_raw_data!$J288,"")</f>
        <v/>
      </c>
      <c r="H289" s="3" t="str">
        <f>IF(A289&lt;&gt;"",[1]sbb_raw_data!$H288,"")</f>
        <v/>
      </c>
      <c r="I289" s="3" t="str">
        <f>IF(A289&lt;&gt;"",IF([1]sbb_raw_data!$F288="Buy","BUYI","Error! Must be Buy! This is for share __BUY__ backs!"),"")</f>
        <v/>
      </c>
      <c r="J289" s="3" t="str">
        <f t="shared" si="8"/>
        <v/>
      </c>
      <c r="K289" s="3" t="str">
        <f>IF(A289&lt;&gt;"",[1]sbb_raw_data!$K288,"")</f>
        <v/>
      </c>
      <c r="L289" s="3" t="str">
        <f>IF(A289&lt;&gt;"",[1]sbb_raw_data!$N288,"")</f>
        <v/>
      </c>
      <c r="N289" s="8" t="str">
        <f t="shared" si="9"/>
        <v/>
      </c>
    </row>
    <row r="290" spans="1:14" hidden="1" x14ac:dyDescent="0.2">
      <c r="A290" s="3" t="str">
        <f>IF([1]sbb_raw_data!$A289&lt;&gt;"",CONCATENATE(MID([1]sbb_raw_data!$A289,7,4),"-",MID([1]sbb_raw_data!$A289,4,2),"-",LEFT([1]sbb_raw_data!$A289,2),"T",RIGHT([1]sbb_raw_data!$A289,15),"Z"),"")</f>
        <v/>
      </c>
      <c r="B290" s="3" t="str">
        <f>IF(A290&lt;&gt;"",VLOOKUP([1]sbb_raw_data!$B289,[2]ValidityTypes!$A$2:$B$8,2,FALSE),"")</f>
        <v/>
      </c>
      <c r="C290" s="3"/>
      <c r="D290" s="3" t="str">
        <f>IF(A290&lt;&gt;"",IF([1]sbb_raw_data!$C289="EDE","XETA","Please fill in Segment MIC manually."),"")</f>
        <v/>
      </c>
      <c r="E290" s="3" t="str">
        <f>IF(A290&lt;&gt;"",IF([1]sbb_raw_data!$D289="Order-Match",VLOOKUP([1]sbb_raw_data!$E289,[2]EventTypes!$A$2:$B$6,2,FALSE),VLOOKUP([1]sbb_raw_data!$D289,[2]EventTypes!$A$9:$B$21,2,FALSE)),"")</f>
        <v/>
      </c>
      <c r="F290" s="9" t="str">
        <f>IF(A290&lt;&gt;"",IF([1]sbb_raw_data!$G289="",IF(E290="CAME",F289,"Market"),[1]sbb_raw_data!$G289),"")</f>
        <v/>
      </c>
      <c r="G290" s="9" t="str">
        <f>IF([1]sbb_raw_data!$J289&lt;&gt;"",[1]sbb_raw_data!$J289,"")</f>
        <v/>
      </c>
      <c r="H290" s="3" t="str">
        <f>IF(A290&lt;&gt;"",[1]sbb_raw_data!$H289,"")</f>
        <v/>
      </c>
      <c r="I290" s="3" t="str">
        <f>IF(A290&lt;&gt;"",IF([1]sbb_raw_data!$F289="Buy","BUYI","Error! Must be Buy! This is for share __BUY__ backs!"),"")</f>
        <v/>
      </c>
      <c r="J290" s="3" t="str">
        <f t="shared" si="8"/>
        <v/>
      </c>
      <c r="K290" s="3" t="str">
        <f>IF(A290&lt;&gt;"",[1]sbb_raw_data!$K289,"")</f>
        <v/>
      </c>
      <c r="L290" s="3" t="str">
        <f>IF(A290&lt;&gt;"",[1]sbb_raw_data!$N289,"")</f>
        <v/>
      </c>
      <c r="N290" s="8" t="str">
        <f t="shared" si="9"/>
        <v/>
      </c>
    </row>
    <row r="291" spans="1:14" hidden="1" x14ac:dyDescent="0.2">
      <c r="A291" s="3" t="str">
        <f>IF([1]sbb_raw_data!$A290&lt;&gt;"",CONCATENATE(MID([1]sbb_raw_data!$A290,7,4),"-",MID([1]sbb_raw_data!$A290,4,2),"-",LEFT([1]sbb_raw_data!$A290,2),"T",RIGHT([1]sbb_raw_data!$A290,15),"Z"),"")</f>
        <v/>
      </c>
      <c r="B291" s="3" t="str">
        <f>IF(A291&lt;&gt;"",VLOOKUP([1]sbb_raw_data!$B290,[2]ValidityTypes!$A$2:$B$8,2,FALSE),"")</f>
        <v/>
      </c>
      <c r="C291" s="3"/>
      <c r="D291" s="3" t="str">
        <f>IF(A291&lt;&gt;"",IF([1]sbb_raw_data!$C290="EDE","XETA","Please fill in Segment MIC manually."),"")</f>
        <v/>
      </c>
      <c r="E291" s="3" t="str">
        <f>IF(A291&lt;&gt;"",IF([1]sbb_raw_data!$D290="Order-Match",VLOOKUP([1]sbb_raw_data!$E290,[2]EventTypes!$A$2:$B$6,2,FALSE),VLOOKUP([1]sbb_raw_data!$D290,[2]EventTypes!$A$9:$B$21,2,FALSE)),"")</f>
        <v/>
      </c>
      <c r="F291" s="9" t="str">
        <f>IF(A291&lt;&gt;"",IF([1]sbb_raw_data!$G290="",IF(E291="CAME",F290,"Market"),[1]sbb_raw_data!$G290),"")</f>
        <v/>
      </c>
      <c r="G291" s="9" t="str">
        <f>IF([1]sbb_raw_data!$J290&lt;&gt;"",[1]sbb_raw_data!$J290,"")</f>
        <v/>
      </c>
      <c r="H291" s="3" t="str">
        <f>IF(A291&lt;&gt;"",[1]sbb_raw_data!$H290,"")</f>
        <v/>
      </c>
      <c r="I291" s="3" t="str">
        <f>IF(A291&lt;&gt;"",IF([1]sbb_raw_data!$F290="Buy","BUYI","Error! Must be Buy! This is for share __BUY__ backs!"),"")</f>
        <v/>
      </c>
      <c r="J291" s="3" t="str">
        <f t="shared" si="8"/>
        <v/>
      </c>
      <c r="K291" s="3" t="str">
        <f>IF(A291&lt;&gt;"",[1]sbb_raw_data!$K290,"")</f>
        <v/>
      </c>
      <c r="L291" s="3" t="str">
        <f>IF(A291&lt;&gt;"",[1]sbb_raw_data!$N290,"")</f>
        <v/>
      </c>
      <c r="N291" s="8" t="str">
        <f t="shared" si="9"/>
        <v/>
      </c>
    </row>
    <row r="292" spans="1:14" hidden="1" x14ac:dyDescent="0.2">
      <c r="A292" s="3" t="str">
        <f>IF([1]sbb_raw_data!$A291&lt;&gt;"",CONCATENATE(MID([1]sbb_raw_data!$A291,7,4),"-",MID([1]sbb_raw_data!$A291,4,2),"-",LEFT([1]sbb_raw_data!$A291,2),"T",RIGHT([1]sbb_raw_data!$A291,15),"Z"),"")</f>
        <v/>
      </c>
      <c r="B292" s="3" t="str">
        <f>IF(A292&lt;&gt;"",VLOOKUP([1]sbb_raw_data!$B291,[2]ValidityTypes!$A$2:$B$8,2,FALSE),"")</f>
        <v/>
      </c>
      <c r="C292" s="3"/>
      <c r="D292" s="3" t="str">
        <f>IF(A292&lt;&gt;"",IF([1]sbb_raw_data!$C291="EDE","XETA","Please fill in Segment MIC manually."),"")</f>
        <v/>
      </c>
      <c r="E292" s="3" t="str">
        <f>IF(A292&lt;&gt;"",IF([1]sbb_raw_data!$D291="Order-Match",VLOOKUP([1]sbb_raw_data!$E291,[2]EventTypes!$A$2:$B$6,2,FALSE),VLOOKUP([1]sbb_raw_data!$D291,[2]EventTypes!$A$9:$B$21,2,FALSE)),"")</f>
        <v/>
      </c>
      <c r="F292" s="9" t="str">
        <f>IF(A292&lt;&gt;"",IF([1]sbb_raw_data!$G291="",IF(E292="CAME",F291,"Market"),[1]sbb_raw_data!$G291),"")</f>
        <v/>
      </c>
      <c r="G292" s="9" t="str">
        <f>IF([1]sbb_raw_data!$J291&lt;&gt;"",[1]sbb_raw_data!$J291,"")</f>
        <v/>
      </c>
      <c r="H292" s="3" t="str">
        <f>IF(A292&lt;&gt;"",[1]sbb_raw_data!$H291,"")</f>
        <v/>
      </c>
      <c r="I292" s="3" t="str">
        <f>IF(A292&lt;&gt;"",IF([1]sbb_raw_data!$F291="Buy","BUYI","Error! Must be Buy! This is for share __BUY__ backs!"),"")</f>
        <v/>
      </c>
      <c r="J292" s="3" t="str">
        <f t="shared" si="8"/>
        <v/>
      </c>
      <c r="K292" s="3" t="str">
        <f>IF(A292&lt;&gt;"",[1]sbb_raw_data!$K291,"")</f>
        <v/>
      </c>
      <c r="L292" s="3" t="str">
        <f>IF(A292&lt;&gt;"",[1]sbb_raw_data!$N291,"")</f>
        <v/>
      </c>
      <c r="N292" s="8" t="str">
        <f t="shared" si="9"/>
        <v/>
      </c>
    </row>
    <row r="293" spans="1:14" hidden="1" x14ac:dyDescent="0.2">
      <c r="A293" s="3" t="str">
        <f>IF([1]sbb_raw_data!$A292&lt;&gt;"",CONCATENATE(MID([1]sbb_raw_data!$A292,7,4),"-",MID([1]sbb_raw_data!$A292,4,2),"-",LEFT([1]sbb_raw_data!$A292,2),"T",RIGHT([1]sbb_raw_data!$A292,15),"Z"),"")</f>
        <v/>
      </c>
      <c r="B293" s="3" t="str">
        <f>IF(A293&lt;&gt;"",VLOOKUP([1]sbb_raw_data!$B292,[2]ValidityTypes!$A$2:$B$8,2,FALSE),"")</f>
        <v/>
      </c>
      <c r="C293" s="3"/>
      <c r="D293" s="3" t="str">
        <f>IF(A293&lt;&gt;"",IF([1]sbb_raw_data!$C292="EDE","XETA","Please fill in Segment MIC manually."),"")</f>
        <v/>
      </c>
      <c r="E293" s="3" t="str">
        <f>IF(A293&lt;&gt;"",IF([1]sbb_raw_data!$D292="Order-Match",VLOOKUP([1]sbb_raw_data!$E292,[2]EventTypes!$A$2:$B$6,2,FALSE),VLOOKUP([1]sbb_raw_data!$D292,[2]EventTypes!$A$9:$B$21,2,FALSE)),"")</f>
        <v/>
      </c>
      <c r="F293" s="9" t="str">
        <f>IF(A293&lt;&gt;"",IF([1]sbb_raw_data!$G292="",IF(E293="CAME",F292,"Market"),[1]sbb_raw_data!$G292),"")</f>
        <v/>
      </c>
      <c r="G293" s="9" t="str">
        <f>IF([1]sbb_raw_data!$J292&lt;&gt;"",[1]sbb_raw_data!$J292,"")</f>
        <v/>
      </c>
      <c r="H293" s="3" t="str">
        <f>IF(A293&lt;&gt;"",[1]sbb_raw_data!$H292,"")</f>
        <v/>
      </c>
      <c r="I293" s="3" t="str">
        <f>IF(A293&lt;&gt;"",IF([1]sbb_raw_data!$F292="Buy","BUYI","Error! Must be Buy! This is for share __BUY__ backs!"),"")</f>
        <v/>
      </c>
      <c r="J293" s="3" t="str">
        <f t="shared" si="8"/>
        <v/>
      </c>
      <c r="K293" s="3" t="str">
        <f>IF(A293&lt;&gt;"",[1]sbb_raw_data!$K292,"")</f>
        <v/>
      </c>
      <c r="L293" s="3" t="str">
        <f>IF(A293&lt;&gt;"",[1]sbb_raw_data!$N292,"")</f>
        <v/>
      </c>
      <c r="N293" s="8" t="str">
        <f t="shared" si="9"/>
        <v/>
      </c>
    </row>
    <row r="294" spans="1:14" hidden="1" x14ac:dyDescent="0.2">
      <c r="A294" s="3" t="str">
        <f>IF([1]sbb_raw_data!$A293&lt;&gt;"",CONCATENATE(MID([1]sbb_raw_data!$A293,7,4),"-",MID([1]sbb_raw_data!$A293,4,2),"-",LEFT([1]sbb_raw_data!$A293,2),"T",RIGHT([1]sbb_raw_data!$A293,15),"Z"),"")</f>
        <v/>
      </c>
      <c r="B294" s="3" t="str">
        <f>IF(A294&lt;&gt;"",VLOOKUP([1]sbb_raw_data!$B293,[2]ValidityTypes!$A$2:$B$8,2,FALSE),"")</f>
        <v/>
      </c>
      <c r="C294" s="3"/>
      <c r="D294" s="3" t="str">
        <f>IF(A294&lt;&gt;"",IF([1]sbb_raw_data!$C293="EDE","XETA","Please fill in Segment MIC manually."),"")</f>
        <v/>
      </c>
      <c r="E294" s="3" t="str">
        <f>IF(A294&lt;&gt;"",IF([1]sbb_raw_data!$D293="Order-Match",VLOOKUP([1]sbb_raw_data!$E293,[2]EventTypes!$A$2:$B$6,2,FALSE),VLOOKUP([1]sbb_raw_data!$D293,[2]EventTypes!$A$9:$B$21,2,FALSE)),"")</f>
        <v/>
      </c>
      <c r="F294" s="9" t="str">
        <f>IF(A294&lt;&gt;"",IF([1]sbb_raw_data!$G293="",IF(E294="CAME",F293,"Market"),[1]sbb_raw_data!$G293),"")</f>
        <v/>
      </c>
      <c r="G294" s="9" t="str">
        <f>IF([1]sbb_raw_data!$J293&lt;&gt;"",[1]sbb_raw_data!$J293,"")</f>
        <v/>
      </c>
      <c r="H294" s="3" t="str">
        <f>IF(A294&lt;&gt;"",[1]sbb_raw_data!$H293,"")</f>
        <v/>
      </c>
      <c r="I294" s="3" t="str">
        <f>IF(A294&lt;&gt;"",IF([1]sbb_raw_data!$F293="Buy","BUYI","Error! Must be Buy! This is for share __BUY__ backs!"),"")</f>
        <v/>
      </c>
      <c r="J294" s="3" t="str">
        <f t="shared" si="8"/>
        <v/>
      </c>
      <c r="K294" s="3" t="str">
        <f>IF(A294&lt;&gt;"",[1]sbb_raw_data!$K293,"")</f>
        <v/>
      </c>
      <c r="L294" s="3" t="str">
        <f>IF(A294&lt;&gt;"",[1]sbb_raw_data!$N293,"")</f>
        <v/>
      </c>
      <c r="N294" s="8" t="str">
        <f t="shared" si="9"/>
        <v/>
      </c>
    </row>
    <row r="295" spans="1:14" hidden="1" x14ac:dyDescent="0.2">
      <c r="A295" s="3" t="str">
        <f>IF([1]sbb_raw_data!$A294&lt;&gt;"",CONCATENATE(MID([1]sbb_raw_data!$A294,7,4),"-",MID([1]sbb_raw_data!$A294,4,2),"-",LEFT([1]sbb_raw_data!$A294,2),"T",RIGHT([1]sbb_raw_data!$A294,15),"Z"),"")</f>
        <v/>
      </c>
      <c r="B295" s="3" t="str">
        <f>IF(A295&lt;&gt;"",VLOOKUP([1]sbb_raw_data!$B294,[2]ValidityTypes!$A$2:$B$8,2,FALSE),"")</f>
        <v/>
      </c>
      <c r="C295" s="3"/>
      <c r="D295" s="3" t="str">
        <f>IF(A295&lt;&gt;"",IF([1]sbb_raw_data!$C294="EDE","XETA","Please fill in Segment MIC manually."),"")</f>
        <v/>
      </c>
      <c r="E295" s="3" t="str">
        <f>IF(A295&lt;&gt;"",IF([1]sbb_raw_data!$D294="Order-Match",VLOOKUP([1]sbb_raw_data!$E294,[2]EventTypes!$A$2:$B$6,2,FALSE),VLOOKUP([1]sbb_raw_data!$D294,[2]EventTypes!$A$9:$B$21,2,FALSE)),"")</f>
        <v/>
      </c>
      <c r="F295" s="9" t="str">
        <f>IF(A295&lt;&gt;"",IF([1]sbb_raw_data!$G294="",IF(E295="CAME",F294,"Market"),[1]sbb_raw_data!$G294),"")</f>
        <v/>
      </c>
      <c r="G295" s="9" t="str">
        <f>IF([1]sbb_raw_data!$J294&lt;&gt;"",[1]sbb_raw_data!$J294,"")</f>
        <v/>
      </c>
      <c r="H295" s="3" t="str">
        <f>IF(A295&lt;&gt;"",[1]sbb_raw_data!$H294,"")</f>
        <v/>
      </c>
      <c r="I295" s="3" t="str">
        <f>IF(A295&lt;&gt;"",IF([1]sbb_raw_data!$F294="Buy","BUYI","Error! Must be Buy! This is for share __BUY__ backs!"),"")</f>
        <v/>
      </c>
      <c r="J295" s="3" t="str">
        <f t="shared" si="8"/>
        <v/>
      </c>
      <c r="K295" s="3" t="str">
        <f>IF(A295&lt;&gt;"",[1]sbb_raw_data!$K294,"")</f>
        <v/>
      </c>
      <c r="L295" s="3" t="str">
        <f>IF(A295&lt;&gt;"",[1]sbb_raw_data!$N294,"")</f>
        <v/>
      </c>
      <c r="N295" s="8" t="str">
        <f t="shared" si="9"/>
        <v/>
      </c>
    </row>
    <row r="296" spans="1:14" hidden="1" x14ac:dyDescent="0.2">
      <c r="A296" s="3" t="str">
        <f>IF([1]sbb_raw_data!$A295&lt;&gt;"",CONCATENATE(MID([1]sbb_raw_data!$A295,7,4),"-",MID([1]sbb_raw_data!$A295,4,2),"-",LEFT([1]sbb_raw_data!$A295,2),"T",RIGHT([1]sbb_raw_data!$A295,15),"Z"),"")</f>
        <v/>
      </c>
      <c r="B296" s="3" t="str">
        <f>IF(A296&lt;&gt;"",VLOOKUP([1]sbb_raw_data!$B295,[2]ValidityTypes!$A$2:$B$8,2,FALSE),"")</f>
        <v/>
      </c>
      <c r="C296" s="3"/>
      <c r="D296" s="3" t="str">
        <f>IF(A296&lt;&gt;"",IF([1]sbb_raw_data!$C295="EDE","XETA","Please fill in Segment MIC manually."),"")</f>
        <v/>
      </c>
      <c r="E296" s="3" t="str">
        <f>IF(A296&lt;&gt;"",IF([1]sbb_raw_data!$D295="Order-Match",VLOOKUP([1]sbb_raw_data!$E295,[2]EventTypes!$A$2:$B$6,2,FALSE),VLOOKUP([1]sbb_raw_data!$D295,[2]EventTypes!$A$9:$B$21,2,FALSE)),"")</f>
        <v/>
      </c>
      <c r="F296" s="9" t="str">
        <f>IF(A296&lt;&gt;"",IF([1]sbb_raw_data!$G295="",IF(E296="CAME",F295,"Market"),[1]sbb_raw_data!$G295),"")</f>
        <v/>
      </c>
      <c r="G296" s="9" t="str">
        <f>IF([1]sbb_raw_data!$J295&lt;&gt;"",[1]sbb_raw_data!$J295,"")</f>
        <v/>
      </c>
      <c r="H296" s="3" t="str">
        <f>IF(A296&lt;&gt;"",[1]sbb_raw_data!$H295,"")</f>
        <v/>
      </c>
      <c r="I296" s="3" t="str">
        <f>IF(A296&lt;&gt;"",IF([1]sbb_raw_data!$F295="Buy","BUYI","Error! Must be Buy! This is for share __BUY__ backs!"),"")</f>
        <v/>
      </c>
      <c r="J296" s="3" t="str">
        <f t="shared" si="8"/>
        <v/>
      </c>
      <c r="K296" s="3" t="str">
        <f>IF(A296&lt;&gt;"",[1]sbb_raw_data!$K295,"")</f>
        <v/>
      </c>
      <c r="L296" s="3" t="str">
        <f>IF(A296&lt;&gt;"",[1]sbb_raw_data!$N295,"")</f>
        <v/>
      </c>
      <c r="N296" s="8" t="str">
        <f t="shared" si="9"/>
        <v/>
      </c>
    </row>
    <row r="297" spans="1:14" hidden="1" x14ac:dyDescent="0.2">
      <c r="A297" s="3" t="str">
        <f>IF([1]sbb_raw_data!$A296&lt;&gt;"",CONCATENATE(MID([1]sbb_raw_data!$A296,7,4),"-",MID([1]sbb_raw_data!$A296,4,2),"-",LEFT([1]sbb_raw_data!$A296,2),"T",RIGHT([1]sbb_raw_data!$A296,15),"Z"),"")</f>
        <v/>
      </c>
      <c r="B297" s="3" t="str">
        <f>IF(A297&lt;&gt;"",VLOOKUP([1]sbb_raw_data!$B296,[2]ValidityTypes!$A$2:$B$8,2,FALSE),"")</f>
        <v/>
      </c>
      <c r="C297" s="3"/>
      <c r="D297" s="3" t="str">
        <f>IF(A297&lt;&gt;"",IF([1]sbb_raw_data!$C296="EDE","XETA","Please fill in Segment MIC manually."),"")</f>
        <v/>
      </c>
      <c r="E297" s="3" t="str">
        <f>IF(A297&lt;&gt;"",IF([1]sbb_raw_data!$D296="Order-Match",VLOOKUP([1]sbb_raw_data!$E296,[2]EventTypes!$A$2:$B$6,2,FALSE),VLOOKUP([1]sbb_raw_data!$D296,[2]EventTypes!$A$9:$B$21,2,FALSE)),"")</f>
        <v/>
      </c>
      <c r="F297" s="9" t="str">
        <f>IF(A297&lt;&gt;"",IF([1]sbb_raw_data!$G296="",IF(E297="CAME",F296,"Market"),[1]sbb_raw_data!$G296),"")</f>
        <v/>
      </c>
      <c r="G297" s="9" t="str">
        <f>IF([1]sbb_raw_data!$J296&lt;&gt;"",[1]sbb_raw_data!$J296,"")</f>
        <v/>
      </c>
      <c r="H297" s="3" t="str">
        <f>IF(A297&lt;&gt;"",[1]sbb_raw_data!$H296,"")</f>
        <v/>
      </c>
      <c r="I297" s="3" t="str">
        <f>IF(A297&lt;&gt;"",IF([1]sbb_raw_data!$F296="Buy","BUYI","Error! Must be Buy! This is for share __BUY__ backs!"),"")</f>
        <v/>
      </c>
      <c r="J297" s="3" t="str">
        <f t="shared" si="8"/>
        <v/>
      </c>
      <c r="K297" s="3" t="str">
        <f>IF(A297&lt;&gt;"",[1]sbb_raw_data!$K296,"")</f>
        <v/>
      </c>
      <c r="L297" s="3" t="str">
        <f>IF(A297&lt;&gt;"",[1]sbb_raw_data!$N296,"")</f>
        <v/>
      </c>
      <c r="N297" s="8" t="str">
        <f t="shared" si="9"/>
        <v/>
      </c>
    </row>
    <row r="298" spans="1:14" hidden="1" x14ac:dyDescent="0.2">
      <c r="A298" s="3" t="str">
        <f>IF([1]sbb_raw_data!$A297&lt;&gt;"",CONCATENATE(MID([1]sbb_raw_data!$A297,7,4),"-",MID([1]sbb_raw_data!$A297,4,2),"-",LEFT([1]sbb_raw_data!$A297,2),"T",RIGHT([1]sbb_raw_data!$A297,15),"Z"),"")</f>
        <v/>
      </c>
      <c r="B298" s="3" t="str">
        <f>IF(A298&lt;&gt;"",VLOOKUP([1]sbb_raw_data!$B297,[2]ValidityTypes!$A$2:$B$8,2,FALSE),"")</f>
        <v/>
      </c>
      <c r="C298" s="3"/>
      <c r="D298" s="3" t="str">
        <f>IF(A298&lt;&gt;"",IF([1]sbb_raw_data!$C297="EDE","XETA","Please fill in Segment MIC manually."),"")</f>
        <v/>
      </c>
      <c r="E298" s="3" t="str">
        <f>IF(A298&lt;&gt;"",IF([1]sbb_raw_data!$D297="Order-Match",VLOOKUP([1]sbb_raw_data!$E297,[2]EventTypes!$A$2:$B$6,2,FALSE),VLOOKUP([1]sbb_raw_data!$D297,[2]EventTypes!$A$9:$B$21,2,FALSE)),"")</f>
        <v/>
      </c>
      <c r="F298" s="9" t="str">
        <f>IF(A298&lt;&gt;"",IF([1]sbb_raw_data!$G297="",IF(E298="CAME",F297,"Market"),[1]sbb_raw_data!$G297),"")</f>
        <v/>
      </c>
      <c r="G298" s="9" t="str">
        <f>IF([1]sbb_raw_data!$J297&lt;&gt;"",[1]sbb_raw_data!$J297,"")</f>
        <v/>
      </c>
      <c r="H298" s="3" t="str">
        <f>IF(A298&lt;&gt;"",[1]sbb_raw_data!$H297,"")</f>
        <v/>
      </c>
      <c r="I298" s="3" t="str">
        <f>IF(A298&lt;&gt;"",IF([1]sbb_raw_data!$F297="Buy","BUYI","Error! Must be Buy! This is for share __BUY__ backs!"),"")</f>
        <v/>
      </c>
      <c r="J298" s="3" t="str">
        <f t="shared" si="8"/>
        <v/>
      </c>
      <c r="K298" s="3" t="str">
        <f>IF(A298&lt;&gt;"",[1]sbb_raw_data!$K297,"")</f>
        <v/>
      </c>
      <c r="L298" s="3" t="str">
        <f>IF(A298&lt;&gt;"",[1]sbb_raw_data!$N297,"")</f>
        <v/>
      </c>
      <c r="N298" s="8" t="str">
        <f t="shared" si="9"/>
        <v/>
      </c>
    </row>
    <row r="299" spans="1:14" hidden="1" x14ac:dyDescent="0.2">
      <c r="A299" s="3" t="str">
        <f>IF([1]sbb_raw_data!$A298&lt;&gt;"",CONCATENATE(MID([1]sbb_raw_data!$A298,7,4),"-",MID([1]sbb_raw_data!$A298,4,2),"-",LEFT([1]sbb_raw_data!$A298,2),"T",RIGHT([1]sbb_raw_data!$A298,15),"Z"),"")</f>
        <v/>
      </c>
      <c r="B299" s="3" t="str">
        <f>IF(A299&lt;&gt;"",VLOOKUP([1]sbb_raw_data!$B298,[2]ValidityTypes!$A$2:$B$8,2,FALSE),"")</f>
        <v/>
      </c>
      <c r="C299" s="3"/>
      <c r="D299" s="3" t="str">
        <f>IF(A299&lt;&gt;"",IF([1]sbb_raw_data!$C298="EDE","XETA","Please fill in Segment MIC manually."),"")</f>
        <v/>
      </c>
      <c r="E299" s="3" t="str">
        <f>IF(A299&lt;&gt;"",IF([1]sbb_raw_data!$D298="Order-Match",VLOOKUP([1]sbb_raw_data!$E298,[2]EventTypes!$A$2:$B$6,2,FALSE),VLOOKUP([1]sbb_raw_data!$D298,[2]EventTypes!$A$9:$B$21,2,FALSE)),"")</f>
        <v/>
      </c>
      <c r="F299" s="9" t="str">
        <f>IF(A299&lt;&gt;"",IF([1]sbb_raw_data!$G298="",IF(E299="CAME",F298,"Market"),[1]sbb_raw_data!$G298),"")</f>
        <v/>
      </c>
      <c r="G299" s="9" t="str">
        <f>IF([1]sbb_raw_data!$J298&lt;&gt;"",[1]sbb_raw_data!$J298,"")</f>
        <v/>
      </c>
      <c r="H299" s="3" t="str">
        <f>IF(A299&lt;&gt;"",[1]sbb_raw_data!$H298,"")</f>
        <v/>
      </c>
      <c r="I299" s="3" t="str">
        <f>IF(A299&lt;&gt;"",IF([1]sbb_raw_data!$F298="Buy","BUYI","Error! Must be Buy! This is for share __BUY__ backs!"),"")</f>
        <v/>
      </c>
      <c r="J299" s="3" t="str">
        <f t="shared" si="8"/>
        <v/>
      </c>
      <c r="K299" s="3" t="str">
        <f>IF(A299&lt;&gt;"",[1]sbb_raw_data!$K298,"")</f>
        <v/>
      </c>
      <c r="L299" s="3" t="str">
        <f>IF(A299&lt;&gt;"",[1]sbb_raw_data!$N298,"")</f>
        <v/>
      </c>
      <c r="N299" s="8" t="str">
        <f t="shared" si="9"/>
        <v/>
      </c>
    </row>
    <row r="300" spans="1:14" hidden="1" x14ac:dyDescent="0.2">
      <c r="A300" s="3" t="str">
        <f>IF([1]sbb_raw_data!$A299&lt;&gt;"",CONCATENATE(MID([1]sbb_raw_data!$A299,7,4),"-",MID([1]sbb_raw_data!$A299,4,2),"-",LEFT([1]sbb_raw_data!$A299,2),"T",RIGHT([1]sbb_raw_data!$A299,15),"Z"),"")</f>
        <v/>
      </c>
      <c r="B300" s="3" t="str">
        <f>IF(A300&lt;&gt;"",VLOOKUP([1]sbb_raw_data!$B299,[2]ValidityTypes!$A$2:$B$8,2,FALSE),"")</f>
        <v/>
      </c>
      <c r="C300" s="3"/>
      <c r="D300" s="3" t="str">
        <f>IF(A300&lt;&gt;"",IF([1]sbb_raw_data!$C299="EDE","XETA","Please fill in Segment MIC manually."),"")</f>
        <v/>
      </c>
      <c r="E300" s="3" t="str">
        <f>IF(A300&lt;&gt;"",IF([1]sbb_raw_data!$D299="Order-Match",VLOOKUP([1]sbb_raw_data!$E299,[2]EventTypes!$A$2:$B$6,2,FALSE),VLOOKUP([1]sbb_raw_data!$D299,[2]EventTypes!$A$9:$B$21,2,FALSE)),"")</f>
        <v/>
      </c>
      <c r="F300" s="9" t="str">
        <f>IF(A300&lt;&gt;"",IF([1]sbb_raw_data!$G299="",IF(E300="CAME",F299,"Market"),[1]sbb_raw_data!$G299),"")</f>
        <v/>
      </c>
      <c r="G300" s="9" t="str">
        <f>IF([1]sbb_raw_data!$J299&lt;&gt;"",[1]sbb_raw_data!$J299,"")</f>
        <v/>
      </c>
      <c r="H300" s="3" t="str">
        <f>IF(A300&lt;&gt;"",[1]sbb_raw_data!$H299,"")</f>
        <v/>
      </c>
      <c r="I300" s="3" t="str">
        <f>IF(A300&lt;&gt;"",IF([1]sbb_raw_data!$F299="Buy","BUYI","Error! Must be Buy! This is for share __BUY__ backs!"),"")</f>
        <v/>
      </c>
      <c r="J300" s="3" t="str">
        <f t="shared" si="8"/>
        <v/>
      </c>
      <c r="K300" s="3" t="str">
        <f>IF(A300&lt;&gt;"",[1]sbb_raw_data!$K299,"")</f>
        <v/>
      </c>
      <c r="L300" s="3" t="str">
        <f>IF(A300&lt;&gt;"",[1]sbb_raw_data!$N299,"")</f>
        <v/>
      </c>
      <c r="N300" s="8" t="str">
        <f t="shared" si="9"/>
        <v/>
      </c>
    </row>
    <row r="301" spans="1:14" hidden="1" x14ac:dyDescent="0.2">
      <c r="A301" s="3" t="str">
        <f>IF([1]sbb_raw_data!$A300&lt;&gt;"",CONCATENATE(MID([1]sbb_raw_data!$A300,7,4),"-",MID([1]sbb_raw_data!$A300,4,2),"-",LEFT([1]sbb_raw_data!$A300,2),"T",RIGHT([1]sbb_raw_data!$A300,15),"Z"),"")</f>
        <v/>
      </c>
      <c r="B301" s="3" t="str">
        <f>IF(A301&lt;&gt;"",VLOOKUP([1]sbb_raw_data!$B300,[2]ValidityTypes!$A$2:$B$8,2,FALSE),"")</f>
        <v/>
      </c>
      <c r="C301" s="3"/>
      <c r="D301" s="3" t="str">
        <f>IF(A301&lt;&gt;"",IF([1]sbb_raw_data!$C300="EDE","XETA","Please fill in Segment MIC manually."),"")</f>
        <v/>
      </c>
      <c r="E301" s="3" t="str">
        <f>IF(A301&lt;&gt;"",IF([1]sbb_raw_data!$D300="Order-Match",VLOOKUP([1]sbb_raw_data!$E300,[2]EventTypes!$A$2:$B$6,2,FALSE),VLOOKUP([1]sbb_raw_data!$D300,[2]EventTypes!$A$9:$B$21,2,FALSE)),"")</f>
        <v/>
      </c>
      <c r="F301" s="9" t="str">
        <f>IF(A301&lt;&gt;"",IF([1]sbb_raw_data!$G300="",IF(E301="CAME",F300,"Market"),[1]sbb_raw_data!$G300),"")</f>
        <v/>
      </c>
      <c r="G301" s="9" t="str">
        <f>IF([1]sbb_raw_data!$J300&lt;&gt;"",[1]sbb_raw_data!$J300,"")</f>
        <v/>
      </c>
      <c r="H301" s="3" t="str">
        <f>IF(A301&lt;&gt;"",[1]sbb_raw_data!$H300,"")</f>
        <v/>
      </c>
      <c r="I301" s="3" t="str">
        <f>IF(A301&lt;&gt;"",IF([1]sbb_raw_data!$F300="Buy","BUYI","Error! Must be Buy! This is for share __BUY__ backs!"),"")</f>
        <v/>
      </c>
      <c r="J301" s="3" t="str">
        <f t="shared" si="8"/>
        <v/>
      </c>
      <c r="K301" s="3" t="str">
        <f>IF(A301&lt;&gt;"",[1]sbb_raw_data!$K300,"")</f>
        <v/>
      </c>
      <c r="L301" s="3" t="str">
        <f>IF(A301&lt;&gt;"",[1]sbb_raw_data!$N300,"")</f>
        <v/>
      </c>
      <c r="N301" s="8" t="str">
        <f t="shared" si="9"/>
        <v/>
      </c>
    </row>
    <row r="302" spans="1:14" hidden="1" x14ac:dyDescent="0.2">
      <c r="A302" s="3" t="str">
        <f>IF([1]sbb_raw_data!$A301&lt;&gt;"",CONCATENATE(MID([1]sbb_raw_data!$A301,7,4),"-",MID([1]sbb_raw_data!$A301,4,2),"-",LEFT([1]sbb_raw_data!$A301,2),"T",RIGHT([1]sbb_raw_data!$A301,15),"Z"),"")</f>
        <v/>
      </c>
      <c r="B302" s="3" t="str">
        <f>IF(A302&lt;&gt;"",VLOOKUP([1]sbb_raw_data!$B301,[2]ValidityTypes!$A$2:$B$8,2,FALSE),"")</f>
        <v/>
      </c>
      <c r="C302" s="3"/>
      <c r="D302" s="3" t="str">
        <f>IF(A302&lt;&gt;"",IF([1]sbb_raw_data!$C301="EDE","XETA","Please fill in Segment MIC manually."),"")</f>
        <v/>
      </c>
      <c r="E302" s="3" t="str">
        <f>IF(A302&lt;&gt;"",IF([1]sbb_raw_data!$D301="Order-Match",VLOOKUP([1]sbb_raw_data!$E301,[2]EventTypes!$A$2:$B$6,2,FALSE),VLOOKUP([1]sbb_raw_data!$D301,[2]EventTypes!$A$9:$B$21,2,FALSE)),"")</f>
        <v/>
      </c>
      <c r="F302" s="9" t="str">
        <f>IF(A302&lt;&gt;"",IF([1]sbb_raw_data!$G301="",IF(E302="CAME",F301,"Market"),[1]sbb_raw_data!$G301),"")</f>
        <v/>
      </c>
      <c r="G302" s="9" t="str">
        <f>IF([1]sbb_raw_data!$J301&lt;&gt;"",[1]sbb_raw_data!$J301,"")</f>
        <v/>
      </c>
      <c r="H302" s="3" t="str">
        <f>IF(A302&lt;&gt;"",[1]sbb_raw_data!$H301,"")</f>
        <v/>
      </c>
      <c r="I302" s="3" t="str">
        <f>IF(A302&lt;&gt;"",IF([1]sbb_raw_data!$F301="Buy","BUYI","Error! Must be Buy! This is for share __BUY__ backs!"),"")</f>
        <v/>
      </c>
      <c r="J302" s="3" t="str">
        <f t="shared" si="8"/>
        <v/>
      </c>
      <c r="K302" s="3" t="str">
        <f>IF(A302&lt;&gt;"",[1]sbb_raw_data!$K301,"")</f>
        <v/>
      </c>
      <c r="L302" s="3" t="str">
        <f>IF(A302&lt;&gt;"",[1]sbb_raw_data!$N301,"")</f>
        <v/>
      </c>
      <c r="N302" s="8" t="str">
        <f t="shared" si="9"/>
        <v/>
      </c>
    </row>
    <row r="303" spans="1:14" hidden="1" x14ac:dyDescent="0.2">
      <c r="A303" s="3" t="str">
        <f>IF([1]sbb_raw_data!$A302&lt;&gt;"",CONCATENATE(MID([1]sbb_raw_data!$A302,7,4),"-",MID([1]sbb_raw_data!$A302,4,2),"-",LEFT([1]sbb_raw_data!$A302,2),"T",RIGHT([1]sbb_raw_data!$A302,15),"Z"),"")</f>
        <v/>
      </c>
      <c r="B303" s="3" t="str">
        <f>IF(A303&lt;&gt;"",VLOOKUP([1]sbb_raw_data!$B302,[2]ValidityTypes!$A$2:$B$8,2,FALSE),"")</f>
        <v/>
      </c>
      <c r="C303" s="3"/>
      <c r="D303" s="3" t="str">
        <f>IF(A303&lt;&gt;"",IF([1]sbb_raw_data!$C302="EDE","XETA","Please fill in Segment MIC manually."),"")</f>
        <v/>
      </c>
      <c r="E303" s="3" t="str">
        <f>IF(A303&lt;&gt;"",IF([1]sbb_raw_data!$D302="Order-Match",VLOOKUP([1]sbb_raw_data!$E302,[2]EventTypes!$A$2:$B$6,2,FALSE),VLOOKUP([1]sbb_raw_data!$D302,[2]EventTypes!$A$9:$B$21,2,FALSE)),"")</f>
        <v/>
      </c>
      <c r="F303" s="9" t="str">
        <f>IF(A303&lt;&gt;"",IF([1]sbb_raw_data!$G302="",IF(E303="CAME",F302,"Market"),[1]sbb_raw_data!$G302),"")</f>
        <v/>
      </c>
      <c r="G303" s="9" t="str">
        <f>IF([1]sbb_raw_data!$J302&lt;&gt;"",[1]sbb_raw_data!$J302,"")</f>
        <v/>
      </c>
      <c r="H303" s="3" t="str">
        <f>IF(A303&lt;&gt;"",[1]sbb_raw_data!$H302,"")</f>
        <v/>
      </c>
      <c r="I303" s="3" t="str">
        <f>IF(A303&lt;&gt;"",IF([1]sbb_raw_data!$F302="Buy","BUYI","Error! Must be Buy! This is for share __BUY__ backs!"),"")</f>
        <v/>
      </c>
      <c r="J303" s="3" t="str">
        <f t="shared" si="8"/>
        <v/>
      </c>
      <c r="K303" s="3" t="str">
        <f>IF(A303&lt;&gt;"",[1]sbb_raw_data!$K302,"")</f>
        <v/>
      </c>
      <c r="L303" s="3" t="str">
        <f>IF(A303&lt;&gt;"",[1]sbb_raw_data!$N302,"")</f>
        <v/>
      </c>
      <c r="N303" s="8" t="str">
        <f t="shared" si="9"/>
        <v/>
      </c>
    </row>
    <row r="304" spans="1:14" hidden="1" x14ac:dyDescent="0.2">
      <c r="A304" s="3" t="str">
        <f>IF([1]sbb_raw_data!$A303&lt;&gt;"",CONCATENATE(MID([1]sbb_raw_data!$A303,7,4),"-",MID([1]sbb_raw_data!$A303,4,2),"-",LEFT([1]sbb_raw_data!$A303,2),"T",RIGHT([1]sbb_raw_data!$A303,15),"Z"),"")</f>
        <v/>
      </c>
      <c r="B304" s="3" t="str">
        <f>IF(A304&lt;&gt;"",VLOOKUP([1]sbb_raw_data!$B303,[2]ValidityTypes!$A$2:$B$8,2,FALSE),"")</f>
        <v/>
      </c>
      <c r="C304" s="3"/>
      <c r="D304" s="3" t="str">
        <f>IF(A304&lt;&gt;"",IF([1]sbb_raw_data!$C303="EDE","XETA","Please fill in Segment MIC manually."),"")</f>
        <v/>
      </c>
      <c r="E304" s="3" t="str">
        <f>IF(A304&lt;&gt;"",IF([1]sbb_raw_data!$D303="Order-Match",VLOOKUP([1]sbb_raw_data!$E303,[2]EventTypes!$A$2:$B$6,2,FALSE),VLOOKUP([1]sbb_raw_data!$D303,[2]EventTypes!$A$9:$B$21,2,FALSE)),"")</f>
        <v/>
      </c>
      <c r="F304" s="9" t="str">
        <f>IF(A304&lt;&gt;"",IF([1]sbb_raw_data!$G303="",IF(E304="CAME",F303,"Market"),[1]sbb_raw_data!$G303),"")</f>
        <v/>
      </c>
      <c r="G304" s="9" t="str">
        <f>IF([1]sbb_raw_data!$J303&lt;&gt;"",[1]sbb_raw_data!$J303,"")</f>
        <v/>
      </c>
      <c r="H304" s="3" t="str">
        <f>IF(A304&lt;&gt;"",[1]sbb_raw_data!$H303,"")</f>
        <v/>
      </c>
      <c r="I304" s="3" t="str">
        <f>IF(A304&lt;&gt;"",IF([1]sbb_raw_data!$F303="Buy","BUYI","Error! Must be Buy! This is for share __BUY__ backs!"),"")</f>
        <v/>
      </c>
      <c r="J304" s="3" t="str">
        <f t="shared" si="8"/>
        <v/>
      </c>
      <c r="K304" s="3" t="str">
        <f>IF(A304&lt;&gt;"",[1]sbb_raw_data!$K303,"")</f>
        <v/>
      </c>
      <c r="L304" s="3" t="str">
        <f>IF(A304&lt;&gt;"",[1]sbb_raw_data!$N303,"")</f>
        <v/>
      </c>
      <c r="N304" s="8" t="str">
        <f t="shared" si="9"/>
        <v/>
      </c>
    </row>
    <row r="305" spans="1:14" hidden="1" x14ac:dyDescent="0.2">
      <c r="A305" s="3" t="str">
        <f>IF([1]sbb_raw_data!$A304&lt;&gt;"",CONCATENATE(MID([1]sbb_raw_data!$A304,7,4),"-",MID([1]sbb_raw_data!$A304,4,2),"-",LEFT([1]sbb_raw_data!$A304,2),"T",RIGHT([1]sbb_raw_data!$A304,15),"Z"),"")</f>
        <v/>
      </c>
      <c r="B305" s="3" t="str">
        <f>IF(A305&lt;&gt;"",VLOOKUP([1]sbb_raw_data!$B304,[2]ValidityTypes!$A$2:$B$8,2,FALSE),"")</f>
        <v/>
      </c>
      <c r="C305" s="3"/>
      <c r="D305" s="3" t="str">
        <f>IF(A305&lt;&gt;"",IF([1]sbb_raw_data!$C304="EDE","XETA","Please fill in Segment MIC manually."),"")</f>
        <v/>
      </c>
      <c r="E305" s="3" t="str">
        <f>IF(A305&lt;&gt;"",IF([1]sbb_raw_data!$D304="Order-Match",VLOOKUP([1]sbb_raw_data!$E304,[2]EventTypes!$A$2:$B$6,2,FALSE),VLOOKUP([1]sbb_raw_data!$D304,[2]EventTypes!$A$9:$B$21,2,FALSE)),"")</f>
        <v/>
      </c>
      <c r="F305" s="9" t="str">
        <f>IF(A305&lt;&gt;"",IF([1]sbb_raw_data!$G304="",IF(E305="CAME",F304,"Market"),[1]sbb_raw_data!$G304),"")</f>
        <v/>
      </c>
      <c r="G305" s="9" t="str">
        <f>IF([1]sbb_raw_data!$J304&lt;&gt;"",[1]sbb_raw_data!$J304,"")</f>
        <v/>
      </c>
      <c r="H305" s="3" t="str">
        <f>IF(A305&lt;&gt;"",[1]sbb_raw_data!$H304,"")</f>
        <v/>
      </c>
      <c r="I305" s="3" t="str">
        <f>IF(A305&lt;&gt;"",IF([1]sbb_raw_data!$F304="Buy","BUYI","Error! Must be Buy! This is for share __BUY__ backs!"),"")</f>
        <v/>
      </c>
      <c r="J305" s="3" t="str">
        <f t="shared" si="8"/>
        <v/>
      </c>
      <c r="K305" s="3" t="str">
        <f>IF(A305&lt;&gt;"",[1]sbb_raw_data!$K304,"")</f>
        <v/>
      </c>
      <c r="L305" s="3" t="str">
        <f>IF(A305&lt;&gt;"",[1]sbb_raw_data!$N304,"")</f>
        <v/>
      </c>
      <c r="N305" s="8" t="str">
        <f t="shared" si="9"/>
        <v/>
      </c>
    </row>
    <row r="306" spans="1:14" hidden="1" x14ac:dyDescent="0.2">
      <c r="A306" s="3" t="str">
        <f>IF([1]sbb_raw_data!$A305&lt;&gt;"",CONCATENATE(MID([1]sbb_raw_data!$A305,7,4),"-",MID([1]sbb_raw_data!$A305,4,2),"-",LEFT([1]sbb_raw_data!$A305,2),"T",RIGHT([1]sbb_raw_data!$A305,15),"Z"),"")</f>
        <v/>
      </c>
      <c r="B306" s="3" t="str">
        <f>IF(A306&lt;&gt;"",VLOOKUP([1]sbb_raw_data!$B305,[2]ValidityTypes!$A$2:$B$8,2,FALSE),"")</f>
        <v/>
      </c>
      <c r="C306" s="3"/>
      <c r="D306" s="3" t="str">
        <f>IF(A306&lt;&gt;"",IF([1]sbb_raw_data!$C305="EDE","XETA","Please fill in Segment MIC manually."),"")</f>
        <v/>
      </c>
      <c r="E306" s="3" t="str">
        <f>IF(A306&lt;&gt;"",IF([1]sbb_raw_data!$D305="Order-Match",VLOOKUP([1]sbb_raw_data!$E305,[2]EventTypes!$A$2:$B$6,2,FALSE),VLOOKUP([1]sbb_raw_data!$D305,[2]EventTypes!$A$9:$B$21,2,FALSE)),"")</f>
        <v/>
      </c>
      <c r="F306" s="9" t="str">
        <f>IF(A306&lt;&gt;"",IF([1]sbb_raw_data!$G305="",IF(E306="CAME",F305,"Market"),[1]sbb_raw_data!$G305),"")</f>
        <v/>
      </c>
      <c r="G306" s="9" t="str">
        <f>IF([1]sbb_raw_data!$J305&lt;&gt;"",[1]sbb_raw_data!$J305,"")</f>
        <v/>
      </c>
      <c r="H306" s="3" t="str">
        <f>IF(A306&lt;&gt;"",[1]sbb_raw_data!$H305,"")</f>
        <v/>
      </c>
      <c r="I306" s="3" t="str">
        <f>IF(A306&lt;&gt;"",IF([1]sbb_raw_data!$F305="Buy","BUYI","Error! Must be Buy! This is for share __BUY__ backs!"),"")</f>
        <v/>
      </c>
      <c r="J306" s="3" t="str">
        <f t="shared" si="8"/>
        <v/>
      </c>
      <c r="K306" s="3" t="str">
        <f>IF(A306&lt;&gt;"",[1]sbb_raw_data!$K305,"")</f>
        <v/>
      </c>
      <c r="L306" s="3" t="str">
        <f>IF(A306&lt;&gt;"",[1]sbb_raw_data!$N305,"")</f>
        <v/>
      </c>
      <c r="N306" s="8" t="str">
        <f t="shared" si="9"/>
        <v/>
      </c>
    </row>
    <row r="307" spans="1:14" hidden="1" x14ac:dyDescent="0.2">
      <c r="A307" s="3" t="str">
        <f>IF([1]sbb_raw_data!$A306&lt;&gt;"",CONCATENATE(MID([1]sbb_raw_data!$A306,7,4),"-",MID([1]sbb_raw_data!$A306,4,2),"-",LEFT([1]sbb_raw_data!$A306,2),"T",RIGHT([1]sbb_raw_data!$A306,15),"Z"),"")</f>
        <v/>
      </c>
      <c r="B307" s="3" t="str">
        <f>IF(A307&lt;&gt;"",VLOOKUP([1]sbb_raw_data!$B306,[2]ValidityTypes!$A$2:$B$8,2,FALSE),"")</f>
        <v/>
      </c>
      <c r="C307" s="3"/>
      <c r="D307" s="3" t="str">
        <f>IF(A307&lt;&gt;"",IF([1]sbb_raw_data!$C306="EDE","XETA","Please fill in Segment MIC manually."),"")</f>
        <v/>
      </c>
      <c r="E307" s="3" t="str">
        <f>IF(A307&lt;&gt;"",IF([1]sbb_raw_data!$D306="Order-Match",VLOOKUP([1]sbb_raw_data!$E306,[2]EventTypes!$A$2:$B$6,2,FALSE),VLOOKUP([1]sbb_raw_data!$D306,[2]EventTypes!$A$9:$B$21,2,FALSE)),"")</f>
        <v/>
      </c>
      <c r="F307" s="9" t="str">
        <f>IF(A307&lt;&gt;"",IF([1]sbb_raw_data!$G306="",IF(E307="CAME",F306,"Market"),[1]sbb_raw_data!$G306),"")</f>
        <v/>
      </c>
      <c r="G307" s="9" t="str">
        <f>IF([1]sbb_raw_data!$J306&lt;&gt;"",[1]sbb_raw_data!$J306,"")</f>
        <v/>
      </c>
      <c r="H307" s="3" t="str">
        <f>IF(A307&lt;&gt;"",[1]sbb_raw_data!$H306,"")</f>
        <v/>
      </c>
      <c r="I307" s="3" t="str">
        <f>IF(A307&lt;&gt;"",IF([1]sbb_raw_data!$F306="Buy","BUYI","Error! Must be Buy! This is for share __BUY__ backs!"),"")</f>
        <v/>
      </c>
      <c r="J307" s="3" t="str">
        <f t="shared" si="8"/>
        <v/>
      </c>
      <c r="K307" s="3" t="str">
        <f>IF(A307&lt;&gt;"",[1]sbb_raw_data!$K306,"")</f>
        <v/>
      </c>
      <c r="L307" s="3" t="str">
        <f>IF(A307&lt;&gt;"",[1]sbb_raw_data!$N306,"")</f>
        <v/>
      </c>
      <c r="N307" s="8" t="str">
        <f t="shared" si="9"/>
        <v/>
      </c>
    </row>
    <row r="308" spans="1:14" hidden="1" x14ac:dyDescent="0.2">
      <c r="A308" s="3" t="str">
        <f>IF([1]sbb_raw_data!$A307&lt;&gt;"",CONCATENATE(MID([1]sbb_raw_data!$A307,7,4),"-",MID([1]sbb_raw_data!$A307,4,2),"-",LEFT([1]sbb_raw_data!$A307,2),"T",RIGHT([1]sbb_raw_data!$A307,15),"Z"),"")</f>
        <v/>
      </c>
      <c r="B308" s="3" t="str">
        <f>IF(A308&lt;&gt;"",VLOOKUP([1]sbb_raw_data!$B307,[2]ValidityTypes!$A$2:$B$8,2,FALSE),"")</f>
        <v/>
      </c>
      <c r="C308" s="3"/>
      <c r="D308" s="3" t="str">
        <f>IF(A308&lt;&gt;"",IF([1]sbb_raw_data!$C307="EDE","XETA","Please fill in Segment MIC manually."),"")</f>
        <v/>
      </c>
      <c r="E308" s="3" t="str">
        <f>IF(A308&lt;&gt;"",IF([1]sbb_raw_data!$D307="Order-Match",VLOOKUP([1]sbb_raw_data!$E307,[2]EventTypes!$A$2:$B$6,2,FALSE),VLOOKUP([1]sbb_raw_data!$D307,[2]EventTypes!$A$9:$B$21,2,FALSE)),"")</f>
        <v/>
      </c>
      <c r="F308" s="9" t="str">
        <f>IF(A308&lt;&gt;"",IF([1]sbb_raw_data!$G307="",IF(E308="CAME",F307,"Market"),[1]sbb_raw_data!$G307),"")</f>
        <v/>
      </c>
      <c r="G308" s="9" t="str">
        <f>IF([1]sbb_raw_data!$J307&lt;&gt;"",[1]sbb_raw_data!$J307,"")</f>
        <v/>
      </c>
      <c r="H308" s="3" t="str">
        <f>IF(A308&lt;&gt;"",[1]sbb_raw_data!$H307,"")</f>
        <v/>
      </c>
      <c r="I308" s="3" t="str">
        <f>IF(A308&lt;&gt;"",IF([1]sbb_raw_data!$F307="Buy","BUYI","Error! Must be Buy! This is for share __BUY__ backs!"),"")</f>
        <v/>
      </c>
      <c r="J308" s="3" t="str">
        <f t="shared" si="8"/>
        <v/>
      </c>
      <c r="K308" s="3" t="str">
        <f>IF(A308&lt;&gt;"",[1]sbb_raw_data!$K307,"")</f>
        <v/>
      </c>
      <c r="L308" s="3" t="str">
        <f>IF(A308&lt;&gt;"",[1]sbb_raw_data!$N307,"")</f>
        <v/>
      </c>
      <c r="N308" s="8" t="str">
        <f t="shared" si="9"/>
        <v/>
      </c>
    </row>
    <row r="309" spans="1:14" hidden="1" x14ac:dyDescent="0.2">
      <c r="A309" s="3" t="str">
        <f>IF([1]sbb_raw_data!$A308&lt;&gt;"",CONCATENATE(MID([1]sbb_raw_data!$A308,7,4),"-",MID([1]sbb_raw_data!$A308,4,2),"-",LEFT([1]sbb_raw_data!$A308,2),"T",RIGHT([1]sbb_raw_data!$A308,15),"Z"),"")</f>
        <v/>
      </c>
      <c r="B309" s="3" t="str">
        <f>IF(A309&lt;&gt;"",VLOOKUP([1]sbb_raw_data!$B308,[2]ValidityTypes!$A$2:$B$8,2,FALSE),"")</f>
        <v/>
      </c>
      <c r="C309" s="3"/>
      <c r="D309" s="3" t="str">
        <f>IF(A309&lt;&gt;"",IF([1]sbb_raw_data!$C308="EDE","XETA","Please fill in Segment MIC manually."),"")</f>
        <v/>
      </c>
      <c r="E309" s="3" t="str">
        <f>IF(A309&lt;&gt;"",IF([1]sbb_raw_data!$D308="Order-Match",VLOOKUP([1]sbb_raw_data!$E308,[2]EventTypes!$A$2:$B$6,2,FALSE),VLOOKUP([1]sbb_raw_data!$D308,[2]EventTypes!$A$9:$B$21,2,FALSE)),"")</f>
        <v/>
      </c>
      <c r="F309" s="9" t="str">
        <f>IF(A309&lt;&gt;"",IF([1]sbb_raw_data!$G308="",IF(E309="CAME",F308,"Market"),[1]sbb_raw_data!$G308),"")</f>
        <v/>
      </c>
      <c r="G309" s="9" t="str">
        <f>IF([1]sbb_raw_data!$J308&lt;&gt;"",[1]sbb_raw_data!$J308,"")</f>
        <v/>
      </c>
      <c r="H309" s="3" t="str">
        <f>IF(A309&lt;&gt;"",[1]sbb_raw_data!$H308,"")</f>
        <v/>
      </c>
      <c r="I309" s="3" t="str">
        <f>IF(A309&lt;&gt;"",IF([1]sbb_raw_data!$F308="Buy","BUYI","Error! Must be Buy! This is for share __BUY__ backs!"),"")</f>
        <v/>
      </c>
      <c r="J309" s="3" t="str">
        <f t="shared" si="8"/>
        <v/>
      </c>
      <c r="K309" s="3" t="str">
        <f>IF(A309&lt;&gt;"",[1]sbb_raw_data!$K308,"")</f>
        <v/>
      </c>
      <c r="L309" s="3" t="str">
        <f>IF(A309&lt;&gt;"",[1]sbb_raw_data!$N308,"")</f>
        <v/>
      </c>
      <c r="N309" s="8" t="str">
        <f t="shared" si="9"/>
        <v/>
      </c>
    </row>
    <row r="310" spans="1:14" hidden="1" x14ac:dyDescent="0.2">
      <c r="A310" s="3" t="str">
        <f>IF([1]sbb_raw_data!$A309&lt;&gt;"",CONCATENATE(MID([1]sbb_raw_data!$A309,7,4),"-",MID([1]sbb_raw_data!$A309,4,2),"-",LEFT([1]sbb_raw_data!$A309,2),"T",RIGHT([1]sbb_raw_data!$A309,15),"Z"),"")</f>
        <v/>
      </c>
      <c r="B310" s="3" t="str">
        <f>IF(A310&lt;&gt;"",VLOOKUP([1]sbb_raw_data!$B309,[2]ValidityTypes!$A$2:$B$8,2,FALSE),"")</f>
        <v/>
      </c>
      <c r="C310" s="3"/>
      <c r="D310" s="3" t="str">
        <f>IF(A310&lt;&gt;"",IF([1]sbb_raw_data!$C309="EDE","XETA","Please fill in Segment MIC manually."),"")</f>
        <v/>
      </c>
      <c r="E310" s="3" t="str">
        <f>IF(A310&lt;&gt;"",IF([1]sbb_raw_data!$D309="Order-Match",VLOOKUP([1]sbb_raw_data!$E309,[2]EventTypes!$A$2:$B$6,2,FALSE),VLOOKUP([1]sbb_raw_data!$D309,[2]EventTypes!$A$9:$B$21,2,FALSE)),"")</f>
        <v/>
      </c>
      <c r="F310" s="9" t="str">
        <f>IF(A310&lt;&gt;"",IF([1]sbb_raw_data!$G309="",IF(E310="CAME",F309,"Market"),[1]sbb_raw_data!$G309),"")</f>
        <v/>
      </c>
      <c r="G310" s="9" t="str">
        <f>IF([1]sbb_raw_data!$J309&lt;&gt;"",[1]sbb_raw_data!$J309,"")</f>
        <v/>
      </c>
      <c r="H310" s="3" t="str">
        <f>IF(A310&lt;&gt;"",[1]sbb_raw_data!$H309,"")</f>
        <v/>
      </c>
      <c r="I310" s="3" t="str">
        <f>IF(A310&lt;&gt;"",IF([1]sbb_raw_data!$F309="Buy","BUYI","Error! Must be Buy! This is for share __BUY__ backs!"),"")</f>
        <v/>
      </c>
      <c r="J310" s="3" t="str">
        <f t="shared" si="8"/>
        <v/>
      </c>
      <c r="K310" s="3" t="str">
        <f>IF(A310&lt;&gt;"",[1]sbb_raw_data!$K309,"")</f>
        <v/>
      </c>
      <c r="L310" s="3" t="str">
        <f>IF(A310&lt;&gt;"",[1]sbb_raw_data!$N309,"")</f>
        <v/>
      </c>
      <c r="N310" s="8" t="str">
        <f t="shared" si="9"/>
        <v/>
      </c>
    </row>
    <row r="311" spans="1:14" hidden="1" x14ac:dyDescent="0.2">
      <c r="A311" s="3" t="str">
        <f>IF([1]sbb_raw_data!$A310&lt;&gt;"",CONCATENATE(MID([1]sbb_raw_data!$A310,7,4),"-",MID([1]sbb_raw_data!$A310,4,2),"-",LEFT([1]sbb_raw_data!$A310,2),"T",RIGHT([1]sbb_raw_data!$A310,15),"Z"),"")</f>
        <v/>
      </c>
      <c r="B311" s="3" t="str">
        <f>IF(A311&lt;&gt;"",VLOOKUP([1]sbb_raw_data!$B310,[2]ValidityTypes!$A$2:$B$8,2,FALSE),"")</f>
        <v/>
      </c>
      <c r="C311" s="3"/>
      <c r="D311" s="3" t="str">
        <f>IF(A311&lt;&gt;"",IF([1]sbb_raw_data!$C310="EDE","XETA","Please fill in Segment MIC manually."),"")</f>
        <v/>
      </c>
      <c r="E311" s="3" t="str">
        <f>IF(A311&lt;&gt;"",IF([1]sbb_raw_data!$D310="Order-Match",VLOOKUP([1]sbb_raw_data!$E310,[2]EventTypes!$A$2:$B$6,2,FALSE),VLOOKUP([1]sbb_raw_data!$D310,[2]EventTypes!$A$9:$B$21,2,FALSE)),"")</f>
        <v/>
      </c>
      <c r="F311" s="9" t="str">
        <f>IF(A311&lt;&gt;"",IF([1]sbb_raw_data!$G310="",IF(E311="CAME",F310,"Market"),[1]sbb_raw_data!$G310),"")</f>
        <v/>
      </c>
      <c r="G311" s="9" t="str">
        <f>IF([1]sbb_raw_data!$J310&lt;&gt;"",[1]sbb_raw_data!$J310,"")</f>
        <v/>
      </c>
      <c r="H311" s="3" t="str">
        <f>IF(A311&lt;&gt;"",[1]sbb_raw_data!$H310,"")</f>
        <v/>
      </c>
      <c r="I311" s="3" t="str">
        <f>IF(A311&lt;&gt;"",IF([1]sbb_raw_data!$F310="Buy","BUYI","Error! Must be Buy! This is for share __BUY__ backs!"),"")</f>
        <v/>
      </c>
      <c r="J311" s="3" t="str">
        <f t="shared" si="8"/>
        <v/>
      </c>
      <c r="K311" s="3" t="str">
        <f>IF(A311&lt;&gt;"",[1]sbb_raw_data!$K310,"")</f>
        <v/>
      </c>
      <c r="L311" s="3" t="str">
        <f>IF(A311&lt;&gt;"",[1]sbb_raw_data!$N310,"")</f>
        <v/>
      </c>
      <c r="N311" s="8" t="str">
        <f t="shared" si="9"/>
        <v/>
      </c>
    </row>
    <row r="312" spans="1:14" hidden="1" x14ac:dyDescent="0.2">
      <c r="N312" s="8">
        <f t="shared" si="9"/>
        <v>0</v>
      </c>
    </row>
    <row r="313" spans="1:14" hidden="1" x14ac:dyDescent="0.2">
      <c r="N313" s="8">
        <f t="shared" si="9"/>
        <v>0</v>
      </c>
    </row>
    <row r="314" spans="1:14" hidden="1" x14ac:dyDescent="0.2">
      <c r="N314" s="8">
        <f t="shared" si="9"/>
        <v>0</v>
      </c>
    </row>
    <row r="315" spans="1:14" hidden="1" x14ac:dyDescent="0.2">
      <c r="N315" s="8">
        <f t="shared" si="9"/>
        <v>0</v>
      </c>
    </row>
    <row r="316" spans="1:14" hidden="1" x14ac:dyDescent="0.2">
      <c r="N316" s="8">
        <f t="shared" si="9"/>
        <v>0</v>
      </c>
    </row>
    <row r="317" spans="1:14" hidden="1" x14ac:dyDescent="0.2">
      <c r="N317" s="8">
        <f t="shared" si="9"/>
        <v>0</v>
      </c>
    </row>
    <row r="318" spans="1:14" hidden="1" x14ac:dyDescent="0.2">
      <c r="N318" s="8">
        <f t="shared" si="9"/>
        <v>0</v>
      </c>
    </row>
    <row r="319" spans="1:14" hidden="1" x14ac:dyDescent="0.2">
      <c r="N319" s="8">
        <f t="shared" si="9"/>
        <v>0</v>
      </c>
    </row>
    <row r="320" spans="1:14" hidden="1" x14ac:dyDescent="0.2">
      <c r="N320" s="8">
        <f t="shared" si="9"/>
        <v>0</v>
      </c>
    </row>
    <row r="321" spans="14:14" hidden="1" x14ac:dyDescent="0.2">
      <c r="N321" s="8">
        <f t="shared" si="9"/>
        <v>0</v>
      </c>
    </row>
    <row r="322" spans="14:14" hidden="1" x14ac:dyDescent="0.2">
      <c r="N322" s="8">
        <f t="shared" si="9"/>
        <v>0</v>
      </c>
    </row>
    <row r="323" spans="14:14" hidden="1" x14ac:dyDescent="0.2">
      <c r="N323" s="8">
        <f t="shared" si="9"/>
        <v>0</v>
      </c>
    </row>
    <row r="324" spans="14:14" hidden="1" x14ac:dyDescent="0.2">
      <c r="N324" s="8">
        <f t="shared" ref="N324:N387" si="10">K324</f>
        <v>0</v>
      </c>
    </row>
    <row r="325" spans="14:14" hidden="1" x14ac:dyDescent="0.2">
      <c r="N325" s="8">
        <f t="shared" si="10"/>
        <v>0</v>
      </c>
    </row>
    <row r="326" spans="14:14" hidden="1" x14ac:dyDescent="0.2">
      <c r="N326" s="8">
        <f t="shared" si="10"/>
        <v>0</v>
      </c>
    </row>
    <row r="327" spans="14:14" hidden="1" x14ac:dyDescent="0.2">
      <c r="N327" s="8">
        <f t="shared" si="10"/>
        <v>0</v>
      </c>
    </row>
    <row r="328" spans="14:14" hidden="1" x14ac:dyDescent="0.2">
      <c r="N328" s="8">
        <f t="shared" si="10"/>
        <v>0</v>
      </c>
    </row>
    <row r="329" spans="14:14" hidden="1" x14ac:dyDescent="0.2">
      <c r="N329" s="8">
        <f t="shared" si="10"/>
        <v>0</v>
      </c>
    </row>
    <row r="330" spans="14:14" hidden="1" x14ac:dyDescent="0.2">
      <c r="N330" s="8">
        <f t="shared" si="10"/>
        <v>0</v>
      </c>
    </row>
    <row r="331" spans="14:14" hidden="1" x14ac:dyDescent="0.2">
      <c r="N331" s="8">
        <f t="shared" si="10"/>
        <v>0</v>
      </c>
    </row>
    <row r="332" spans="14:14" hidden="1" x14ac:dyDescent="0.2">
      <c r="N332" s="8">
        <f t="shared" si="10"/>
        <v>0</v>
      </c>
    </row>
    <row r="333" spans="14:14" hidden="1" x14ac:dyDescent="0.2">
      <c r="N333" s="8">
        <f t="shared" si="10"/>
        <v>0</v>
      </c>
    </row>
    <row r="334" spans="14:14" hidden="1" x14ac:dyDescent="0.2">
      <c r="N334" s="8">
        <f t="shared" si="10"/>
        <v>0</v>
      </c>
    </row>
    <row r="335" spans="14:14" hidden="1" x14ac:dyDescent="0.2">
      <c r="N335" s="8">
        <f t="shared" si="10"/>
        <v>0</v>
      </c>
    </row>
    <row r="336" spans="14:14" hidden="1" x14ac:dyDescent="0.2">
      <c r="N336" s="8">
        <f t="shared" si="10"/>
        <v>0</v>
      </c>
    </row>
    <row r="337" spans="14:14" hidden="1" x14ac:dyDescent="0.2">
      <c r="N337" s="8">
        <f t="shared" si="10"/>
        <v>0</v>
      </c>
    </row>
    <row r="338" spans="14:14" hidden="1" x14ac:dyDescent="0.2">
      <c r="N338" s="8">
        <f t="shared" si="10"/>
        <v>0</v>
      </c>
    </row>
    <row r="339" spans="14:14" hidden="1" x14ac:dyDescent="0.2">
      <c r="N339" s="8">
        <f t="shared" si="10"/>
        <v>0</v>
      </c>
    </row>
    <row r="340" spans="14:14" hidden="1" x14ac:dyDescent="0.2">
      <c r="N340" s="8">
        <f t="shared" si="10"/>
        <v>0</v>
      </c>
    </row>
    <row r="341" spans="14:14" hidden="1" x14ac:dyDescent="0.2">
      <c r="N341" s="8">
        <f t="shared" si="10"/>
        <v>0</v>
      </c>
    </row>
    <row r="342" spans="14:14" hidden="1" x14ac:dyDescent="0.2">
      <c r="N342" s="8">
        <f t="shared" si="10"/>
        <v>0</v>
      </c>
    </row>
    <row r="343" spans="14:14" hidden="1" x14ac:dyDescent="0.2">
      <c r="N343" s="8">
        <f t="shared" si="10"/>
        <v>0</v>
      </c>
    </row>
    <row r="344" spans="14:14" hidden="1" x14ac:dyDescent="0.2">
      <c r="N344" s="8">
        <f t="shared" si="10"/>
        <v>0</v>
      </c>
    </row>
    <row r="345" spans="14:14" hidden="1" x14ac:dyDescent="0.2">
      <c r="N345" s="8">
        <f t="shared" si="10"/>
        <v>0</v>
      </c>
    </row>
    <row r="346" spans="14:14" hidden="1" x14ac:dyDescent="0.2">
      <c r="N346" s="8">
        <f t="shared" si="10"/>
        <v>0</v>
      </c>
    </row>
    <row r="347" spans="14:14" hidden="1" x14ac:dyDescent="0.2">
      <c r="N347" s="8">
        <f t="shared" si="10"/>
        <v>0</v>
      </c>
    </row>
    <row r="348" spans="14:14" hidden="1" x14ac:dyDescent="0.2">
      <c r="N348" s="8">
        <f t="shared" si="10"/>
        <v>0</v>
      </c>
    </row>
    <row r="349" spans="14:14" hidden="1" x14ac:dyDescent="0.2">
      <c r="N349" s="8">
        <f t="shared" si="10"/>
        <v>0</v>
      </c>
    </row>
    <row r="350" spans="14:14" hidden="1" x14ac:dyDescent="0.2">
      <c r="N350" s="8">
        <f t="shared" si="10"/>
        <v>0</v>
      </c>
    </row>
    <row r="351" spans="14:14" hidden="1" x14ac:dyDescent="0.2">
      <c r="N351" s="8">
        <f t="shared" si="10"/>
        <v>0</v>
      </c>
    </row>
    <row r="352" spans="14:14" hidden="1" x14ac:dyDescent="0.2">
      <c r="N352" s="8">
        <f t="shared" si="10"/>
        <v>0</v>
      </c>
    </row>
    <row r="353" spans="14:14" hidden="1" x14ac:dyDescent="0.2">
      <c r="N353" s="8">
        <f t="shared" si="10"/>
        <v>0</v>
      </c>
    </row>
    <row r="354" spans="14:14" hidden="1" x14ac:dyDescent="0.2">
      <c r="N354" s="8">
        <f t="shared" si="10"/>
        <v>0</v>
      </c>
    </row>
    <row r="355" spans="14:14" hidden="1" x14ac:dyDescent="0.2">
      <c r="N355" s="8">
        <f t="shared" si="10"/>
        <v>0</v>
      </c>
    </row>
    <row r="356" spans="14:14" hidden="1" x14ac:dyDescent="0.2">
      <c r="N356" s="8">
        <f t="shared" si="10"/>
        <v>0</v>
      </c>
    </row>
    <row r="357" spans="14:14" hidden="1" x14ac:dyDescent="0.2">
      <c r="N357" s="8">
        <f t="shared" si="10"/>
        <v>0</v>
      </c>
    </row>
    <row r="358" spans="14:14" hidden="1" x14ac:dyDescent="0.2">
      <c r="N358" s="8">
        <f t="shared" si="10"/>
        <v>0</v>
      </c>
    </row>
    <row r="359" spans="14:14" hidden="1" x14ac:dyDescent="0.2">
      <c r="N359" s="8">
        <f t="shared" si="10"/>
        <v>0</v>
      </c>
    </row>
    <row r="360" spans="14:14" hidden="1" x14ac:dyDescent="0.2">
      <c r="N360" s="8">
        <f t="shared" si="10"/>
        <v>0</v>
      </c>
    </row>
    <row r="361" spans="14:14" hidden="1" x14ac:dyDescent="0.2">
      <c r="N361" s="8">
        <f t="shared" si="10"/>
        <v>0</v>
      </c>
    </row>
    <row r="362" spans="14:14" hidden="1" x14ac:dyDescent="0.2">
      <c r="N362" s="8">
        <f t="shared" si="10"/>
        <v>0</v>
      </c>
    </row>
    <row r="363" spans="14:14" hidden="1" x14ac:dyDescent="0.2">
      <c r="N363" s="8">
        <f t="shared" si="10"/>
        <v>0</v>
      </c>
    </row>
    <row r="364" spans="14:14" hidden="1" x14ac:dyDescent="0.2">
      <c r="N364" s="8">
        <f t="shared" si="10"/>
        <v>0</v>
      </c>
    </row>
    <row r="365" spans="14:14" hidden="1" x14ac:dyDescent="0.2">
      <c r="N365" s="8">
        <f t="shared" si="10"/>
        <v>0</v>
      </c>
    </row>
    <row r="366" spans="14:14" hidden="1" x14ac:dyDescent="0.2">
      <c r="N366" s="8">
        <f t="shared" si="10"/>
        <v>0</v>
      </c>
    </row>
    <row r="367" spans="14:14" hidden="1" x14ac:dyDescent="0.2">
      <c r="N367" s="8">
        <f t="shared" si="10"/>
        <v>0</v>
      </c>
    </row>
    <row r="368" spans="14:14" hidden="1" x14ac:dyDescent="0.2">
      <c r="N368" s="8">
        <f t="shared" si="10"/>
        <v>0</v>
      </c>
    </row>
    <row r="369" spans="14:14" hidden="1" x14ac:dyDescent="0.2">
      <c r="N369" s="8">
        <f t="shared" si="10"/>
        <v>0</v>
      </c>
    </row>
    <row r="370" spans="14:14" hidden="1" x14ac:dyDescent="0.2">
      <c r="N370" s="8">
        <f t="shared" si="10"/>
        <v>0</v>
      </c>
    </row>
    <row r="371" spans="14:14" hidden="1" x14ac:dyDescent="0.2">
      <c r="N371" s="8">
        <f t="shared" si="10"/>
        <v>0</v>
      </c>
    </row>
    <row r="372" spans="14:14" hidden="1" x14ac:dyDescent="0.2">
      <c r="N372" s="8">
        <f t="shared" si="10"/>
        <v>0</v>
      </c>
    </row>
    <row r="373" spans="14:14" hidden="1" x14ac:dyDescent="0.2">
      <c r="N373" s="8">
        <f t="shared" si="10"/>
        <v>0</v>
      </c>
    </row>
    <row r="374" spans="14:14" hidden="1" x14ac:dyDescent="0.2">
      <c r="N374" s="8">
        <f t="shared" si="10"/>
        <v>0</v>
      </c>
    </row>
    <row r="375" spans="14:14" hidden="1" x14ac:dyDescent="0.2">
      <c r="N375" s="8">
        <f t="shared" si="10"/>
        <v>0</v>
      </c>
    </row>
    <row r="376" spans="14:14" hidden="1" x14ac:dyDescent="0.2">
      <c r="N376" s="8">
        <f t="shared" si="10"/>
        <v>0</v>
      </c>
    </row>
    <row r="377" spans="14:14" hidden="1" x14ac:dyDescent="0.2">
      <c r="N377" s="8">
        <f t="shared" si="10"/>
        <v>0</v>
      </c>
    </row>
    <row r="378" spans="14:14" hidden="1" x14ac:dyDescent="0.2">
      <c r="N378" s="8">
        <f t="shared" si="10"/>
        <v>0</v>
      </c>
    </row>
    <row r="379" spans="14:14" hidden="1" x14ac:dyDescent="0.2">
      <c r="N379" s="8">
        <f t="shared" si="10"/>
        <v>0</v>
      </c>
    </row>
    <row r="380" spans="14:14" hidden="1" x14ac:dyDescent="0.2">
      <c r="N380" s="8">
        <f t="shared" si="10"/>
        <v>0</v>
      </c>
    </row>
    <row r="381" spans="14:14" hidden="1" x14ac:dyDescent="0.2">
      <c r="N381" s="8">
        <f t="shared" si="10"/>
        <v>0</v>
      </c>
    </row>
    <row r="382" spans="14:14" hidden="1" x14ac:dyDescent="0.2">
      <c r="N382" s="8">
        <f t="shared" si="10"/>
        <v>0</v>
      </c>
    </row>
    <row r="383" spans="14:14" hidden="1" x14ac:dyDescent="0.2">
      <c r="N383" s="8">
        <f t="shared" si="10"/>
        <v>0</v>
      </c>
    </row>
    <row r="384" spans="14:14" hidden="1" x14ac:dyDescent="0.2">
      <c r="N384" s="8">
        <f t="shared" si="10"/>
        <v>0</v>
      </c>
    </row>
    <row r="385" spans="14:14" hidden="1" x14ac:dyDescent="0.2">
      <c r="N385" s="8">
        <f t="shared" si="10"/>
        <v>0</v>
      </c>
    </row>
    <row r="386" spans="14:14" hidden="1" x14ac:dyDescent="0.2">
      <c r="N386" s="8">
        <f t="shared" si="10"/>
        <v>0</v>
      </c>
    </row>
    <row r="387" spans="14:14" hidden="1" x14ac:dyDescent="0.2">
      <c r="N387" s="8">
        <f t="shared" si="10"/>
        <v>0</v>
      </c>
    </row>
    <row r="388" spans="14:14" hidden="1" x14ac:dyDescent="0.2">
      <c r="N388" s="8">
        <f t="shared" ref="N388:N451" si="11">K388</f>
        <v>0</v>
      </c>
    </row>
    <row r="389" spans="14:14" hidden="1" x14ac:dyDescent="0.2">
      <c r="N389" s="8">
        <f t="shared" si="11"/>
        <v>0</v>
      </c>
    </row>
    <row r="390" spans="14:14" hidden="1" x14ac:dyDescent="0.2">
      <c r="N390" s="8">
        <f t="shared" si="11"/>
        <v>0</v>
      </c>
    </row>
    <row r="391" spans="14:14" hidden="1" x14ac:dyDescent="0.2">
      <c r="N391" s="8">
        <f t="shared" si="11"/>
        <v>0</v>
      </c>
    </row>
    <row r="392" spans="14:14" hidden="1" x14ac:dyDescent="0.2">
      <c r="N392" s="8">
        <f t="shared" si="11"/>
        <v>0</v>
      </c>
    </row>
    <row r="393" spans="14:14" hidden="1" x14ac:dyDescent="0.2">
      <c r="N393" s="8">
        <f t="shared" si="11"/>
        <v>0</v>
      </c>
    </row>
    <row r="394" spans="14:14" hidden="1" x14ac:dyDescent="0.2">
      <c r="N394" s="8">
        <f t="shared" si="11"/>
        <v>0</v>
      </c>
    </row>
    <row r="395" spans="14:14" hidden="1" x14ac:dyDescent="0.2">
      <c r="N395" s="8">
        <f t="shared" si="11"/>
        <v>0</v>
      </c>
    </row>
    <row r="396" spans="14:14" hidden="1" x14ac:dyDescent="0.2">
      <c r="N396" s="8">
        <f t="shared" si="11"/>
        <v>0</v>
      </c>
    </row>
    <row r="397" spans="14:14" hidden="1" x14ac:dyDescent="0.2">
      <c r="N397" s="8">
        <f t="shared" si="11"/>
        <v>0</v>
      </c>
    </row>
    <row r="398" spans="14:14" hidden="1" x14ac:dyDescent="0.2">
      <c r="N398" s="8">
        <f t="shared" si="11"/>
        <v>0</v>
      </c>
    </row>
    <row r="399" spans="14:14" hidden="1" x14ac:dyDescent="0.2">
      <c r="N399" s="8">
        <f t="shared" si="11"/>
        <v>0</v>
      </c>
    </row>
    <row r="400" spans="14:14" hidden="1" x14ac:dyDescent="0.2">
      <c r="N400" s="8">
        <f t="shared" si="11"/>
        <v>0</v>
      </c>
    </row>
    <row r="401" spans="14:14" hidden="1" x14ac:dyDescent="0.2">
      <c r="N401" s="8">
        <f t="shared" si="11"/>
        <v>0</v>
      </c>
    </row>
    <row r="402" spans="14:14" hidden="1" x14ac:dyDescent="0.2">
      <c r="N402" s="8">
        <f t="shared" si="11"/>
        <v>0</v>
      </c>
    </row>
    <row r="403" spans="14:14" hidden="1" x14ac:dyDescent="0.2">
      <c r="N403" s="8">
        <f t="shared" si="11"/>
        <v>0</v>
      </c>
    </row>
    <row r="404" spans="14:14" hidden="1" x14ac:dyDescent="0.2">
      <c r="N404" s="8">
        <f t="shared" si="11"/>
        <v>0</v>
      </c>
    </row>
    <row r="405" spans="14:14" hidden="1" x14ac:dyDescent="0.2">
      <c r="N405" s="8">
        <f t="shared" si="11"/>
        <v>0</v>
      </c>
    </row>
    <row r="406" spans="14:14" hidden="1" x14ac:dyDescent="0.2">
      <c r="N406" s="8">
        <f t="shared" si="11"/>
        <v>0</v>
      </c>
    </row>
    <row r="407" spans="14:14" hidden="1" x14ac:dyDescent="0.2">
      <c r="N407" s="8">
        <f t="shared" si="11"/>
        <v>0</v>
      </c>
    </row>
    <row r="408" spans="14:14" hidden="1" x14ac:dyDescent="0.2">
      <c r="N408" s="8">
        <f t="shared" si="11"/>
        <v>0</v>
      </c>
    </row>
    <row r="409" spans="14:14" hidden="1" x14ac:dyDescent="0.2">
      <c r="N409" s="8">
        <f t="shared" si="11"/>
        <v>0</v>
      </c>
    </row>
    <row r="410" spans="14:14" hidden="1" x14ac:dyDescent="0.2">
      <c r="N410" s="8">
        <f t="shared" si="11"/>
        <v>0</v>
      </c>
    </row>
    <row r="411" spans="14:14" hidden="1" x14ac:dyDescent="0.2">
      <c r="N411" s="8">
        <f t="shared" si="11"/>
        <v>0</v>
      </c>
    </row>
    <row r="412" spans="14:14" hidden="1" x14ac:dyDescent="0.2">
      <c r="N412" s="8">
        <f t="shared" si="11"/>
        <v>0</v>
      </c>
    </row>
    <row r="413" spans="14:14" hidden="1" x14ac:dyDescent="0.2">
      <c r="N413" s="8">
        <f t="shared" si="11"/>
        <v>0</v>
      </c>
    </row>
    <row r="414" spans="14:14" hidden="1" x14ac:dyDescent="0.2">
      <c r="N414" s="8">
        <f t="shared" si="11"/>
        <v>0</v>
      </c>
    </row>
    <row r="415" spans="14:14" hidden="1" x14ac:dyDescent="0.2">
      <c r="N415" s="8">
        <f t="shared" si="11"/>
        <v>0</v>
      </c>
    </row>
    <row r="416" spans="14:14" hidden="1" x14ac:dyDescent="0.2">
      <c r="N416" s="8">
        <f t="shared" si="11"/>
        <v>0</v>
      </c>
    </row>
    <row r="417" spans="14:14" hidden="1" x14ac:dyDescent="0.2">
      <c r="N417" s="8">
        <f t="shared" si="11"/>
        <v>0</v>
      </c>
    </row>
    <row r="418" spans="14:14" hidden="1" x14ac:dyDescent="0.2">
      <c r="N418" s="8">
        <f t="shared" si="11"/>
        <v>0</v>
      </c>
    </row>
    <row r="419" spans="14:14" hidden="1" x14ac:dyDescent="0.2">
      <c r="N419" s="8">
        <f t="shared" si="11"/>
        <v>0</v>
      </c>
    </row>
    <row r="420" spans="14:14" hidden="1" x14ac:dyDescent="0.2">
      <c r="N420" s="8">
        <f t="shared" si="11"/>
        <v>0</v>
      </c>
    </row>
    <row r="421" spans="14:14" hidden="1" x14ac:dyDescent="0.2">
      <c r="N421" s="8">
        <f t="shared" si="11"/>
        <v>0</v>
      </c>
    </row>
    <row r="422" spans="14:14" hidden="1" x14ac:dyDescent="0.2">
      <c r="N422" s="8">
        <f t="shared" si="11"/>
        <v>0</v>
      </c>
    </row>
    <row r="423" spans="14:14" hidden="1" x14ac:dyDescent="0.2">
      <c r="N423" s="8">
        <f t="shared" si="11"/>
        <v>0</v>
      </c>
    </row>
    <row r="424" spans="14:14" hidden="1" x14ac:dyDescent="0.2">
      <c r="N424" s="8">
        <f t="shared" si="11"/>
        <v>0</v>
      </c>
    </row>
    <row r="425" spans="14:14" hidden="1" x14ac:dyDescent="0.2">
      <c r="N425" s="8">
        <f t="shared" si="11"/>
        <v>0</v>
      </c>
    </row>
    <row r="426" spans="14:14" hidden="1" x14ac:dyDescent="0.2">
      <c r="N426" s="8">
        <f t="shared" si="11"/>
        <v>0</v>
      </c>
    </row>
    <row r="427" spans="14:14" hidden="1" x14ac:dyDescent="0.2">
      <c r="N427" s="8">
        <f t="shared" si="11"/>
        <v>0</v>
      </c>
    </row>
    <row r="428" spans="14:14" hidden="1" x14ac:dyDescent="0.2">
      <c r="N428" s="8">
        <f t="shared" si="11"/>
        <v>0</v>
      </c>
    </row>
    <row r="429" spans="14:14" hidden="1" x14ac:dyDescent="0.2">
      <c r="N429" s="8">
        <f t="shared" si="11"/>
        <v>0</v>
      </c>
    </row>
    <row r="430" spans="14:14" hidden="1" x14ac:dyDescent="0.2">
      <c r="N430" s="8">
        <f t="shared" si="11"/>
        <v>0</v>
      </c>
    </row>
    <row r="431" spans="14:14" hidden="1" x14ac:dyDescent="0.2">
      <c r="N431" s="8">
        <f t="shared" si="11"/>
        <v>0</v>
      </c>
    </row>
    <row r="432" spans="14:14" hidden="1" x14ac:dyDescent="0.2">
      <c r="N432" s="8">
        <f t="shared" si="11"/>
        <v>0</v>
      </c>
    </row>
    <row r="433" spans="14:14" hidden="1" x14ac:dyDescent="0.2">
      <c r="N433" s="8">
        <f t="shared" si="11"/>
        <v>0</v>
      </c>
    </row>
    <row r="434" spans="14:14" hidden="1" x14ac:dyDescent="0.2">
      <c r="N434" s="8">
        <f t="shared" si="11"/>
        <v>0</v>
      </c>
    </row>
    <row r="435" spans="14:14" hidden="1" x14ac:dyDescent="0.2">
      <c r="N435" s="8">
        <f t="shared" si="11"/>
        <v>0</v>
      </c>
    </row>
    <row r="436" spans="14:14" hidden="1" x14ac:dyDescent="0.2">
      <c r="N436" s="8">
        <f t="shared" si="11"/>
        <v>0</v>
      </c>
    </row>
    <row r="437" spans="14:14" hidden="1" x14ac:dyDescent="0.2">
      <c r="N437" s="8">
        <f t="shared" si="11"/>
        <v>0</v>
      </c>
    </row>
    <row r="438" spans="14:14" hidden="1" x14ac:dyDescent="0.2">
      <c r="N438" s="8">
        <f t="shared" si="11"/>
        <v>0</v>
      </c>
    </row>
    <row r="439" spans="14:14" hidden="1" x14ac:dyDescent="0.2">
      <c r="N439" s="8">
        <f t="shared" si="11"/>
        <v>0</v>
      </c>
    </row>
    <row r="440" spans="14:14" hidden="1" x14ac:dyDescent="0.2">
      <c r="N440" s="8">
        <f t="shared" si="11"/>
        <v>0</v>
      </c>
    </row>
    <row r="441" spans="14:14" hidden="1" x14ac:dyDescent="0.2">
      <c r="N441" s="8">
        <f t="shared" si="11"/>
        <v>0</v>
      </c>
    </row>
    <row r="442" spans="14:14" hidden="1" x14ac:dyDescent="0.2">
      <c r="N442" s="8">
        <f t="shared" si="11"/>
        <v>0</v>
      </c>
    </row>
    <row r="443" spans="14:14" hidden="1" x14ac:dyDescent="0.2">
      <c r="N443" s="8">
        <f t="shared" si="11"/>
        <v>0</v>
      </c>
    </row>
    <row r="444" spans="14:14" hidden="1" x14ac:dyDescent="0.2">
      <c r="N444" s="8">
        <f t="shared" si="11"/>
        <v>0</v>
      </c>
    </row>
    <row r="445" spans="14:14" hidden="1" x14ac:dyDescent="0.2">
      <c r="N445" s="8">
        <f t="shared" si="11"/>
        <v>0</v>
      </c>
    </row>
    <row r="446" spans="14:14" hidden="1" x14ac:dyDescent="0.2">
      <c r="N446" s="8">
        <f t="shared" si="11"/>
        <v>0</v>
      </c>
    </row>
    <row r="447" spans="14:14" hidden="1" x14ac:dyDescent="0.2">
      <c r="N447" s="8">
        <f t="shared" si="11"/>
        <v>0</v>
      </c>
    </row>
    <row r="448" spans="14:14" hidden="1" x14ac:dyDescent="0.2">
      <c r="N448" s="8">
        <f t="shared" si="11"/>
        <v>0</v>
      </c>
    </row>
    <row r="449" spans="14:14" hidden="1" x14ac:dyDescent="0.2">
      <c r="N449" s="8">
        <f t="shared" si="11"/>
        <v>0</v>
      </c>
    </row>
    <row r="450" spans="14:14" hidden="1" x14ac:dyDescent="0.2">
      <c r="N450" s="8">
        <f t="shared" si="11"/>
        <v>0</v>
      </c>
    </row>
    <row r="451" spans="14:14" hidden="1" x14ac:dyDescent="0.2">
      <c r="N451" s="8">
        <f t="shared" si="11"/>
        <v>0</v>
      </c>
    </row>
    <row r="452" spans="14:14" hidden="1" x14ac:dyDescent="0.2">
      <c r="N452" s="8">
        <f t="shared" ref="N452:N515" si="12">K452</f>
        <v>0</v>
      </c>
    </row>
    <row r="453" spans="14:14" hidden="1" x14ac:dyDescent="0.2">
      <c r="N453" s="8">
        <f t="shared" si="12"/>
        <v>0</v>
      </c>
    </row>
    <row r="454" spans="14:14" hidden="1" x14ac:dyDescent="0.2">
      <c r="N454" s="8">
        <f t="shared" si="12"/>
        <v>0</v>
      </c>
    </row>
    <row r="455" spans="14:14" hidden="1" x14ac:dyDescent="0.2">
      <c r="N455" s="8">
        <f t="shared" si="12"/>
        <v>0</v>
      </c>
    </row>
    <row r="456" spans="14:14" hidden="1" x14ac:dyDescent="0.2">
      <c r="N456" s="8">
        <f t="shared" si="12"/>
        <v>0</v>
      </c>
    </row>
    <row r="457" spans="14:14" hidden="1" x14ac:dyDescent="0.2">
      <c r="N457" s="8">
        <f t="shared" si="12"/>
        <v>0</v>
      </c>
    </row>
    <row r="458" spans="14:14" hidden="1" x14ac:dyDescent="0.2">
      <c r="N458" s="8">
        <f t="shared" si="12"/>
        <v>0</v>
      </c>
    </row>
    <row r="459" spans="14:14" hidden="1" x14ac:dyDescent="0.2">
      <c r="N459" s="8">
        <f t="shared" si="12"/>
        <v>0</v>
      </c>
    </row>
    <row r="460" spans="14:14" hidden="1" x14ac:dyDescent="0.2">
      <c r="N460" s="8">
        <f t="shared" si="12"/>
        <v>0</v>
      </c>
    </row>
    <row r="461" spans="14:14" hidden="1" x14ac:dyDescent="0.2">
      <c r="N461" s="8">
        <f t="shared" si="12"/>
        <v>0</v>
      </c>
    </row>
    <row r="462" spans="14:14" hidden="1" x14ac:dyDescent="0.2">
      <c r="N462" s="8">
        <f t="shared" si="12"/>
        <v>0</v>
      </c>
    </row>
    <row r="463" spans="14:14" hidden="1" x14ac:dyDescent="0.2">
      <c r="N463" s="8">
        <f t="shared" si="12"/>
        <v>0</v>
      </c>
    </row>
    <row r="464" spans="14:14" hidden="1" x14ac:dyDescent="0.2">
      <c r="N464" s="8">
        <f t="shared" si="12"/>
        <v>0</v>
      </c>
    </row>
    <row r="465" spans="14:14" hidden="1" x14ac:dyDescent="0.2">
      <c r="N465" s="8">
        <f t="shared" si="12"/>
        <v>0</v>
      </c>
    </row>
    <row r="466" spans="14:14" hidden="1" x14ac:dyDescent="0.2">
      <c r="N466" s="8">
        <f t="shared" si="12"/>
        <v>0</v>
      </c>
    </row>
    <row r="467" spans="14:14" hidden="1" x14ac:dyDescent="0.2">
      <c r="N467" s="8">
        <f t="shared" si="12"/>
        <v>0</v>
      </c>
    </row>
    <row r="468" spans="14:14" hidden="1" x14ac:dyDescent="0.2">
      <c r="N468" s="8">
        <f t="shared" si="12"/>
        <v>0</v>
      </c>
    </row>
    <row r="469" spans="14:14" hidden="1" x14ac:dyDescent="0.2">
      <c r="N469" s="8">
        <f t="shared" si="12"/>
        <v>0</v>
      </c>
    </row>
    <row r="470" spans="14:14" hidden="1" x14ac:dyDescent="0.2">
      <c r="N470" s="8">
        <f t="shared" si="12"/>
        <v>0</v>
      </c>
    </row>
    <row r="471" spans="14:14" hidden="1" x14ac:dyDescent="0.2">
      <c r="N471" s="8">
        <f t="shared" si="12"/>
        <v>0</v>
      </c>
    </row>
    <row r="472" spans="14:14" hidden="1" x14ac:dyDescent="0.2">
      <c r="N472" s="8">
        <f t="shared" si="12"/>
        <v>0</v>
      </c>
    </row>
    <row r="473" spans="14:14" hidden="1" x14ac:dyDescent="0.2">
      <c r="N473" s="8">
        <f t="shared" si="12"/>
        <v>0</v>
      </c>
    </row>
    <row r="474" spans="14:14" hidden="1" x14ac:dyDescent="0.2">
      <c r="N474" s="8">
        <f t="shared" si="12"/>
        <v>0</v>
      </c>
    </row>
    <row r="475" spans="14:14" hidden="1" x14ac:dyDescent="0.2">
      <c r="N475" s="8">
        <f t="shared" si="12"/>
        <v>0</v>
      </c>
    </row>
    <row r="476" spans="14:14" hidden="1" x14ac:dyDescent="0.2">
      <c r="N476" s="8">
        <f t="shared" si="12"/>
        <v>0</v>
      </c>
    </row>
    <row r="477" spans="14:14" hidden="1" x14ac:dyDescent="0.2">
      <c r="N477" s="8">
        <f t="shared" si="12"/>
        <v>0</v>
      </c>
    </row>
    <row r="478" spans="14:14" hidden="1" x14ac:dyDescent="0.2">
      <c r="N478" s="8">
        <f t="shared" si="12"/>
        <v>0</v>
      </c>
    </row>
    <row r="479" spans="14:14" hidden="1" x14ac:dyDescent="0.2">
      <c r="N479" s="8">
        <f t="shared" si="12"/>
        <v>0</v>
      </c>
    </row>
    <row r="480" spans="14:14" hidden="1" x14ac:dyDescent="0.2">
      <c r="N480" s="8">
        <f t="shared" si="12"/>
        <v>0</v>
      </c>
    </row>
    <row r="481" spans="14:14" hidden="1" x14ac:dyDescent="0.2">
      <c r="N481" s="8">
        <f t="shared" si="12"/>
        <v>0</v>
      </c>
    </row>
    <row r="482" spans="14:14" hidden="1" x14ac:dyDescent="0.2">
      <c r="N482" s="8">
        <f t="shared" si="12"/>
        <v>0</v>
      </c>
    </row>
    <row r="483" spans="14:14" hidden="1" x14ac:dyDescent="0.2">
      <c r="N483" s="8">
        <f t="shared" si="12"/>
        <v>0</v>
      </c>
    </row>
    <row r="484" spans="14:14" hidden="1" x14ac:dyDescent="0.2">
      <c r="N484" s="8">
        <f t="shared" si="12"/>
        <v>0</v>
      </c>
    </row>
    <row r="485" spans="14:14" hidden="1" x14ac:dyDescent="0.2">
      <c r="N485" s="8">
        <f t="shared" si="12"/>
        <v>0</v>
      </c>
    </row>
    <row r="486" spans="14:14" hidden="1" x14ac:dyDescent="0.2">
      <c r="N486" s="8">
        <f t="shared" si="12"/>
        <v>0</v>
      </c>
    </row>
    <row r="487" spans="14:14" hidden="1" x14ac:dyDescent="0.2">
      <c r="N487" s="8">
        <f t="shared" si="12"/>
        <v>0</v>
      </c>
    </row>
    <row r="488" spans="14:14" hidden="1" x14ac:dyDescent="0.2">
      <c r="N488" s="8">
        <f t="shared" si="12"/>
        <v>0</v>
      </c>
    </row>
    <row r="489" spans="14:14" hidden="1" x14ac:dyDescent="0.2">
      <c r="N489" s="8">
        <f t="shared" si="12"/>
        <v>0</v>
      </c>
    </row>
    <row r="490" spans="14:14" hidden="1" x14ac:dyDescent="0.2">
      <c r="N490" s="8">
        <f t="shared" si="12"/>
        <v>0</v>
      </c>
    </row>
    <row r="491" spans="14:14" hidden="1" x14ac:dyDescent="0.2">
      <c r="N491" s="8">
        <f t="shared" si="12"/>
        <v>0</v>
      </c>
    </row>
    <row r="492" spans="14:14" hidden="1" x14ac:dyDescent="0.2">
      <c r="N492" s="8">
        <f t="shared" si="12"/>
        <v>0</v>
      </c>
    </row>
    <row r="493" spans="14:14" hidden="1" x14ac:dyDescent="0.2">
      <c r="N493" s="8">
        <f t="shared" si="12"/>
        <v>0</v>
      </c>
    </row>
    <row r="494" spans="14:14" hidden="1" x14ac:dyDescent="0.2">
      <c r="N494" s="8">
        <f t="shared" si="12"/>
        <v>0</v>
      </c>
    </row>
    <row r="495" spans="14:14" hidden="1" x14ac:dyDescent="0.2">
      <c r="N495" s="8">
        <f t="shared" si="12"/>
        <v>0</v>
      </c>
    </row>
    <row r="496" spans="14:14" hidden="1" x14ac:dyDescent="0.2">
      <c r="N496" s="8">
        <f t="shared" si="12"/>
        <v>0</v>
      </c>
    </row>
    <row r="497" spans="14:14" hidden="1" x14ac:dyDescent="0.2">
      <c r="N497" s="8">
        <f t="shared" si="12"/>
        <v>0</v>
      </c>
    </row>
    <row r="498" spans="14:14" hidden="1" x14ac:dyDescent="0.2">
      <c r="N498" s="8">
        <f t="shared" si="12"/>
        <v>0</v>
      </c>
    </row>
    <row r="499" spans="14:14" hidden="1" x14ac:dyDescent="0.2">
      <c r="N499" s="8">
        <f t="shared" si="12"/>
        <v>0</v>
      </c>
    </row>
    <row r="500" spans="14:14" hidden="1" x14ac:dyDescent="0.2">
      <c r="N500" s="8">
        <f t="shared" si="12"/>
        <v>0</v>
      </c>
    </row>
    <row r="501" spans="14:14" hidden="1" x14ac:dyDescent="0.2">
      <c r="N501" s="8">
        <f t="shared" si="12"/>
        <v>0</v>
      </c>
    </row>
    <row r="502" spans="14:14" hidden="1" x14ac:dyDescent="0.2">
      <c r="N502" s="8">
        <f t="shared" si="12"/>
        <v>0</v>
      </c>
    </row>
    <row r="503" spans="14:14" hidden="1" x14ac:dyDescent="0.2">
      <c r="N503" s="8">
        <f t="shared" si="12"/>
        <v>0</v>
      </c>
    </row>
    <row r="504" spans="14:14" hidden="1" x14ac:dyDescent="0.2">
      <c r="N504" s="8">
        <f t="shared" si="12"/>
        <v>0</v>
      </c>
    </row>
    <row r="505" spans="14:14" hidden="1" x14ac:dyDescent="0.2">
      <c r="N505" s="8">
        <f t="shared" si="12"/>
        <v>0</v>
      </c>
    </row>
    <row r="506" spans="14:14" hidden="1" x14ac:dyDescent="0.2">
      <c r="N506" s="8">
        <f t="shared" si="12"/>
        <v>0</v>
      </c>
    </row>
    <row r="507" spans="14:14" hidden="1" x14ac:dyDescent="0.2">
      <c r="N507" s="8">
        <f t="shared" si="12"/>
        <v>0</v>
      </c>
    </row>
    <row r="508" spans="14:14" hidden="1" x14ac:dyDescent="0.2">
      <c r="N508" s="8">
        <f t="shared" si="12"/>
        <v>0</v>
      </c>
    </row>
    <row r="509" spans="14:14" hidden="1" x14ac:dyDescent="0.2">
      <c r="N509" s="8">
        <f t="shared" si="12"/>
        <v>0</v>
      </c>
    </row>
    <row r="510" spans="14:14" hidden="1" x14ac:dyDescent="0.2">
      <c r="N510" s="8">
        <f t="shared" si="12"/>
        <v>0</v>
      </c>
    </row>
    <row r="511" spans="14:14" hidden="1" x14ac:dyDescent="0.2">
      <c r="N511" s="8">
        <f t="shared" si="12"/>
        <v>0</v>
      </c>
    </row>
    <row r="512" spans="14:14" hidden="1" x14ac:dyDescent="0.2">
      <c r="N512" s="8">
        <f t="shared" si="12"/>
        <v>0</v>
      </c>
    </row>
    <row r="513" spans="14:14" hidden="1" x14ac:dyDescent="0.2">
      <c r="N513" s="8">
        <f t="shared" si="12"/>
        <v>0</v>
      </c>
    </row>
    <row r="514" spans="14:14" hidden="1" x14ac:dyDescent="0.2">
      <c r="N514" s="8">
        <f t="shared" si="12"/>
        <v>0</v>
      </c>
    </row>
    <row r="515" spans="14:14" hidden="1" x14ac:dyDescent="0.2">
      <c r="N515" s="8">
        <f t="shared" si="12"/>
        <v>0</v>
      </c>
    </row>
    <row r="516" spans="14:14" hidden="1" x14ac:dyDescent="0.2">
      <c r="N516" s="8">
        <f t="shared" ref="N516:N544" si="13">K516</f>
        <v>0</v>
      </c>
    </row>
    <row r="517" spans="14:14" hidden="1" x14ac:dyDescent="0.2">
      <c r="N517" s="8">
        <f t="shared" si="13"/>
        <v>0</v>
      </c>
    </row>
    <row r="518" spans="14:14" hidden="1" x14ac:dyDescent="0.2">
      <c r="N518" s="8">
        <f t="shared" si="13"/>
        <v>0</v>
      </c>
    </row>
    <row r="519" spans="14:14" hidden="1" x14ac:dyDescent="0.2">
      <c r="N519" s="8">
        <f t="shared" si="13"/>
        <v>0</v>
      </c>
    </row>
    <row r="520" spans="14:14" hidden="1" x14ac:dyDescent="0.2">
      <c r="N520" s="8">
        <f t="shared" si="13"/>
        <v>0</v>
      </c>
    </row>
    <row r="521" spans="14:14" hidden="1" x14ac:dyDescent="0.2">
      <c r="N521" s="8">
        <f t="shared" si="13"/>
        <v>0</v>
      </c>
    </row>
    <row r="522" spans="14:14" hidden="1" x14ac:dyDescent="0.2">
      <c r="N522" s="8">
        <f t="shared" si="13"/>
        <v>0</v>
      </c>
    </row>
    <row r="523" spans="14:14" hidden="1" x14ac:dyDescent="0.2">
      <c r="N523" s="8">
        <f t="shared" si="13"/>
        <v>0</v>
      </c>
    </row>
    <row r="524" spans="14:14" hidden="1" x14ac:dyDescent="0.2">
      <c r="N524" s="8">
        <f t="shared" si="13"/>
        <v>0</v>
      </c>
    </row>
    <row r="525" spans="14:14" hidden="1" x14ac:dyDescent="0.2">
      <c r="N525" s="8">
        <f t="shared" si="13"/>
        <v>0</v>
      </c>
    </row>
    <row r="526" spans="14:14" hidden="1" x14ac:dyDescent="0.2">
      <c r="N526" s="8">
        <f t="shared" si="13"/>
        <v>0</v>
      </c>
    </row>
    <row r="527" spans="14:14" hidden="1" x14ac:dyDescent="0.2">
      <c r="N527" s="8">
        <f t="shared" si="13"/>
        <v>0</v>
      </c>
    </row>
    <row r="528" spans="14:14" hidden="1" x14ac:dyDescent="0.2">
      <c r="N528" s="8">
        <f t="shared" si="13"/>
        <v>0</v>
      </c>
    </row>
    <row r="529" spans="14:14" hidden="1" x14ac:dyDescent="0.2">
      <c r="N529" s="8">
        <f t="shared" si="13"/>
        <v>0</v>
      </c>
    </row>
    <row r="530" spans="14:14" hidden="1" x14ac:dyDescent="0.2">
      <c r="N530" s="8">
        <f t="shared" si="13"/>
        <v>0</v>
      </c>
    </row>
    <row r="531" spans="14:14" hidden="1" x14ac:dyDescent="0.2">
      <c r="N531" s="8">
        <f t="shared" si="13"/>
        <v>0</v>
      </c>
    </row>
    <row r="532" spans="14:14" hidden="1" x14ac:dyDescent="0.2">
      <c r="N532" s="8">
        <f t="shared" si="13"/>
        <v>0</v>
      </c>
    </row>
    <row r="533" spans="14:14" hidden="1" x14ac:dyDescent="0.2">
      <c r="N533" s="8">
        <f t="shared" si="13"/>
        <v>0</v>
      </c>
    </row>
    <row r="534" spans="14:14" hidden="1" x14ac:dyDescent="0.2">
      <c r="N534" s="8">
        <f t="shared" si="13"/>
        <v>0</v>
      </c>
    </row>
    <row r="535" spans="14:14" hidden="1" x14ac:dyDescent="0.2">
      <c r="N535" s="8">
        <f t="shared" si="13"/>
        <v>0</v>
      </c>
    </row>
    <row r="536" spans="14:14" hidden="1" x14ac:dyDescent="0.2">
      <c r="N536" s="8">
        <f t="shared" si="13"/>
        <v>0</v>
      </c>
    </row>
    <row r="537" spans="14:14" hidden="1" x14ac:dyDescent="0.2">
      <c r="N537" s="8">
        <f t="shared" si="13"/>
        <v>0</v>
      </c>
    </row>
    <row r="538" spans="14:14" hidden="1" x14ac:dyDescent="0.2">
      <c r="N538" s="8">
        <f t="shared" si="13"/>
        <v>0</v>
      </c>
    </row>
    <row r="539" spans="14:14" hidden="1" x14ac:dyDescent="0.2">
      <c r="N539" s="8">
        <f t="shared" si="13"/>
        <v>0</v>
      </c>
    </row>
    <row r="540" spans="14:14" hidden="1" x14ac:dyDescent="0.2">
      <c r="N540" s="8">
        <f t="shared" si="13"/>
        <v>0</v>
      </c>
    </row>
    <row r="541" spans="14:14" hidden="1" x14ac:dyDescent="0.2">
      <c r="N541" s="8">
        <f t="shared" si="13"/>
        <v>0</v>
      </c>
    </row>
    <row r="542" spans="14:14" hidden="1" x14ac:dyDescent="0.2">
      <c r="N542" s="8">
        <f t="shared" si="13"/>
        <v>0</v>
      </c>
    </row>
    <row r="543" spans="14:14" hidden="1" x14ac:dyDescent="0.2">
      <c r="N543" s="8">
        <f t="shared" si="13"/>
        <v>0</v>
      </c>
    </row>
    <row r="544" spans="14:14" hidden="1" x14ac:dyDescent="0.2">
      <c r="N544" s="8">
        <f t="shared" si="13"/>
        <v>0</v>
      </c>
    </row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</sheetData>
  <mergeCells count="1">
    <mergeCell ref="A1:L1"/>
  </mergeCells>
  <conditionalFormatting sqref="K3:K31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B5CADB394AF848AFAE42D989B1D067" ma:contentTypeVersion="16" ma:contentTypeDescription="Ein neues Dokument erstellen." ma:contentTypeScope="" ma:versionID="039d946eb2a08bec870a31bb61edeba7">
  <xsd:schema xmlns:xsd="http://www.w3.org/2001/XMLSchema" xmlns:xs="http://www.w3.org/2001/XMLSchema" xmlns:p="http://schemas.microsoft.com/office/2006/metadata/properties" xmlns:ns2="fe841ab7-c839-48eb-ad57-cb08096aa7c3" xmlns:ns3="e0105694-a6d9-4bd3-b138-fed2f2edc9c0" targetNamespace="http://schemas.microsoft.com/office/2006/metadata/properties" ma:root="true" ma:fieldsID="7802b646f74921725ef4d492c6b021c5" ns2:_="" ns3:_="">
    <xsd:import namespace="fe841ab7-c839-48eb-ad57-cb08096aa7c3"/>
    <xsd:import namespace="e0105694-a6d9-4bd3-b138-fed2f2edc9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41ab7-c839-48eb-ad57-cb08096aa7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5a410f0c-f800-4bb5-b954-23b62218a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05694-a6d9-4bd3-b138-fed2f2edc9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88e263e-8e02-4564-9ea1-54ce7b22dd35}" ma:internalName="TaxCatchAll" ma:showField="CatchAllData" ma:web="e0105694-a6d9-4bd3-b138-fed2f2edc9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841ab7-c839-48eb-ad57-cb08096aa7c3">
      <Terms xmlns="http://schemas.microsoft.com/office/infopath/2007/PartnerControls"/>
    </lcf76f155ced4ddcb4097134ff3c332f>
    <TaxCatchAll xmlns="e0105694-a6d9-4bd3-b138-fed2f2edc9c0" xsi:nil="true"/>
  </documentManagement>
</p:properties>
</file>

<file path=customXml/itemProps1.xml><?xml version="1.0" encoding="utf-8"?>
<ds:datastoreItem xmlns:ds="http://schemas.openxmlformats.org/officeDocument/2006/customXml" ds:itemID="{3E5AAE5D-6A39-43A5-9FB0-649A4B959CDE}"/>
</file>

<file path=customXml/itemProps2.xml><?xml version="1.0" encoding="utf-8"?>
<ds:datastoreItem xmlns:ds="http://schemas.openxmlformats.org/officeDocument/2006/customXml" ds:itemID="{EB6AAB67-1578-4D1E-B0FF-AC6EB940F152}"/>
</file>

<file path=customXml/itemProps3.xml><?xml version="1.0" encoding="utf-8"?>
<ds:datastoreItem xmlns:ds="http://schemas.openxmlformats.org/officeDocument/2006/customXml" ds:itemID="{64F48E74-3C0A-454B-9671-A6572E15A0E1}"/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TransactionReport</vt:lpstr>
      <vt:lpstr>OrderReport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Kohnert, Christian</cp:lastModifiedBy>
  <dcterms:created xsi:type="dcterms:W3CDTF">2018-01-30T15:10:20Z</dcterms:created>
  <dcterms:modified xsi:type="dcterms:W3CDTF">2026-06-03T09:51:00Z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2022-10-18T08:40:42Z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cf372a1b-fd98-4301-b794-422bff9a7475</vt:lpwstr>
  </property>
  <property fmtid="{D5CDD505-2E9C-101B-9397-08002B2CF9AE}" pid="8" name="MSIP_Label_fe4bc684-102f-461d-a6dc-b1e58752f380_ContentBits">
    <vt:lpwstr>0</vt:lpwstr>
  </property>
  <property fmtid="{D5CDD505-2E9C-101B-9397-08002B2CF9AE}" pid="9" name="ContentTypeId">
    <vt:lpwstr>0x0101008BB5CADB394AF848AFAE42D989B1D067</vt:lpwstr>
  </property>
</Properties>
</file>